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ReadMe" sheetId="2" state="visible" r:id="rId4"/>
    <sheet name="Hierarchy" sheetId="3" state="visible" r:id="rId5"/>
    <sheet name="Positions" sheetId="4" state="visible" r:id="rId6"/>
    <sheet name="BTC_Cluster" sheetId="5" state="visible" r:id="rId7"/>
    <sheet name="BTC_MonteCarlo" sheetId="6" state="visible" r:id="rId8"/>
    <sheet name="ETH_Cluster" sheetId="7" state="visible" r:id="rId9"/>
    <sheet name="SOL_Cluster" sheetId="8" state="visible" r:id="rId10"/>
    <sheet name="Equity_Cluster" sheetId="9" state="visible" r:id="rId11"/>
    <sheet name="Macro_Cluster" sheetId="10" state="visible" r:id="rId12"/>
    <sheet name="Election_Cluster" sheetId="11" state="visible" r:id="rId13"/>
    <sheet name="Independent_Cluster" sheetId="12" state="visible" r:id="rId14"/>
    <sheet name="Parlay_Cluster" sheetId="13" state="visible" r:id="rId15"/>
    <sheet name="Aggregation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<sst xmlns="http://schemas.openxmlformats.org/spreadsheetml/2006/main" count="668" uniqueCount="350">
  <si>
    <t xml:space="preserve">PREDICTION-MARKET PORTFOLIO MARGIN — DASHBOARD</t>
  </si>
  <si>
    <t xml:space="preserve">Binary / event contracts · contract notional $1.00 · all figures are live formulas</t>
  </si>
  <si>
    <t xml:space="preserve">GLOBAL PARAMETERS</t>
  </si>
  <si>
    <t xml:space="preserve">CLUSTER RISK SUMMARY</t>
  </si>
  <si>
    <t xml:space="preserve">Confidence level (ES / VaR)</t>
  </si>
  <si>
    <t xml:space="preserve">Cluster</t>
  </si>
  <si>
    <t xml:space="preserve">Gross</t>
  </si>
  <si>
    <t xml:space="preserve">Stressed (ES)</t>
  </si>
  <si>
    <t xml:space="preserve">Offset %</t>
  </si>
  <si>
    <t xml:space="preserve">Concentration N (top clusters, no credit)</t>
  </si>
  <si>
    <t xml:space="preserve">Crypto · BTC</t>
  </si>
  <si>
    <t xml:space="preserve">z(conf) = NORMSINV(conf)</t>
  </si>
  <si>
    <t xml:space="preserve">Crypto · ETH</t>
  </si>
  <si>
    <t xml:space="preserve">MPOR / liquidation horizon (days)</t>
  </si>
  <si>
    <t xml:space="preserve">Crypto · SOL</t>
  </si>
  <si>
    <t xml:space="preserve">Cluster risk measure</t>
  </si>
  <si>
    <t xml:space="preserve">Expected Shortfall</t>
  </si>
  <si>
    <t xml:space="preserve">Equity · S&amp;P 500</t>
  </si>
  <si>
    <t xml:space="preserve">Tail prob  α = 1 − conf</t>
  </si>
  <si>
    <t xml:space="preserve">Macro · WTI oil</t>
  </si>
  <si>
    <t xml:space="preserve">Notional unit ($ / contract)</t>
  </si>
  <si>
    <t xml:space="preserve">Politics · Election</t>
  </si>
  <si>
    <t xml:space="preserve">Minimum-margin floor (bps of gross)</t>
  </si>
  <si>
    <t xml:space="preserve">Sports · Independent</t>
  </si>
  <si>
    <t xml:space="preserve">Liquidity add-on factor  λ</t>
  </si>
  <si>
    <t xml:space="preserve">Parlay</t>
  </si>
  <si>
    <t xml:space="preserve">Settlement / oracle add-on (bps notional)</t>
  </si>
  <si>
    <t xml:space="preserve">Total (pre-aggregation)</t>
  </si>
  <si>
    <t xml:space="preserve">Wrong-way risk multiplier</t>
  </si>
  <si>
    <t xml:space="preserve">Anti-procyclicality buffer %</t>
  </si>
  <si>
    <t xml:space="preserve">PORTFOLIO MARGIN BUILD-UP</t>
  </si>
  <si>
    <t xml:space="preserve">Gross margin — full collateralization (today's method)</t>
  </si>
  <si>
    <t xml:space="preserve">    Sum of cluster stressed losses (within-cluster offsets)</t>
  </si>
  <si>
    <t xml:space="preserve">    Correlation-aggregated base (cross-cluster diversification)</t>
  </si>
  <si>
    <t xml:space="preserve">    Concentration floor (top-N, no diversification credit)</t>
  </si>
  <si>
    <t xml:space="preserve">BASE RISK = MAX(aggregated, floor)</t>
  </si>
  <si>
    <t xml:space="preserve">    + Liquidity / liquidation add-on</t>
  </si>
  <si>
    <t xml:space="preserve">    + Settlement / oracle add-on</t>
  </si>
  <si>
    <t xml:space="preserve">    + Wrong-way add-on</t>
  </si>
  <si>
    <t xml:space="preserve">    + Anti-procyclicality buffer</t>
  </si>
  <si>
    <t xml:space="preserve">TOTAL PORTFOLIO MARGIN</t>
  </si>
  <si>
    <t xml:space="preserve">Capital efficiency (margin / gross)</t>
  </si>
  <si>
    <t xml:space="preserve">Capital released vs. full collateralization</t>
  </si>
  <si>
    <t xml:space="preserve">OFFSET / DIVERSIFICATION WATERFALL</t>
  </si>
  <si>
    <t xml:space="preserve">Gross (full collateralization)</t>
  </si>
  <si>
    <t xml:space="preserve">− Within-cluster offsets (logical + time-spread)</t>
  </si>
  <si>
    <t xml:space="preserve">− Cross-cluster diversification</t>
  </si>
  <si>
    <t xml:space="preserve">+ Concentration floor add-back</t>
  </si>
  <si>
    <t xml:space="preserve">+ Add-ons (liq + oracle + wrong-way + APC)</t>
  </si>
  <si>
    <t xml:space="preserve">± Floor / gross-cap adjustment</t>
  </si>
  <si>
    <t xml:space="preserve">Prediction-Market Portfolio Margin Framework — Working Model</t>
  </si>
  <si>
    <t xml:space="preserve">Binary / event contracts (Kalshi, CME / FanDuel Predicts).  Contract notional = $1.00; prices are in dollars 0.00–1.00 (= implied probability).</t>
  </si>
  <si>
    <t xml:space="preserve">WHAT THIS MODEL DOES</t>
  </si>
  <si>
    <t xml:space="preserve">Computes portfolio margin for a multi-leg book of binary event contracts and shows how it improves on full collateralization (the method Kalshi and CME/FanDuel use today, where you post the sum of each position's maximum loss). It credits four kinds of risk reduction while protecting against concentration:</t>
  </si>
  <si>
    <t xml:space="preserve">   1.  Within-cluster offsets — logical relationships (mutually exclusive outcomes) and time-spread / term-structure relationships (e.g. BTC ≥ $90k in June vs. in September) captured by joint scenario enumeration.</t>
  </si>
  <si>
    <t xml:space="preserve">   2.  Cross-cluster diversification — independent exposures aggregated through a correlation matrix (root-quadratic-form), not simple summation.</t>
  </si>
  <si>
    <t xml:space="preserve">   3.  Concentration floor — guarantees coverage of the largest N correlated exposures with NO diversification credit, so a book that only looks diversified cannot be under-margined.</t>
  </si>
  <si>
    <t xml:space="preserve">   4.  Add-ons — liquidation/liquidity, settlement-oracle, wrong-way, anti-procyclicality buffer, and a minimum floor.</t>
  </si>
  <si>
    <t xml:space="preserve">KEY PROPERTY OF BINARY CONTRACTS</t>
  </si>
  <si>
    <t xml:space="preserve">Every position's loss is bounded (you cannot lose more than the contract notional). So the portfolio's worst possible loss is bounded above by the sum of per-position max losses (Gross / full collateralization). Portfolio margin is therefore CAPPED at Gross and the entire exercise is to safely position margin between the true joint worst-case loss and Gross.</t>
  </si>
  <si>
    <t xml:space="preserve">Unlike futures, an event contract can JUMP from its current price straight to 0 or 1 at resolution. A continuous-move (VaR over a 1–2 day horizon) understates risk, so the scenario set is built on resolution outcomes (jump-to-settlement), not small price moves.</t>
  </si>
  <si>
    <t xml:space="preserve">HOW TO USE</t>
  </si>
  <si>
    <t xml:space="preserve">•  Dashboard — global parameters (blue input cells) and the headline margin waterfall. Change confidence level, concentration N, add-on factors, etc.</t>
  </si>
  <si>
    <t xml:space="preserve">•  Positions — the example book (blue input cells: side, quantity, price, model probability, open interest, oracle flag). Edit freely.</t>
  </si>
  <si>
    <t xml:space="preserve">•  BTC_Cluster / Election_Cluster / Independent_Cluster / Parlay_Cluster — the scenario engines that produce each cluster's stressed loss (Expected Shortfall).</t>
  </si>
  <si>
    <t xml:space="preserve">•  Aggregation — correlation matrix (blue), concentration floor, add-ons and the final total.</t>
  </si>
  <si>
    <t xml:space="preserve">After editing, recalculate (the file ships recalculated). All figures are live formulas.</t>
  </si>
  <si>
    <t xml:space="preserve">COLOR LEGEND</t>
  </si>
  <si>
    <t xml:space="preserve">   Blue = hardcoded input you can change</t>
  </si>
  <si>
    <t xml:space="preserve">   Black = calculated formula</t>
  </si>
  <si>
    <t xml:space="preserve">   Green = pulled from another sheet</t>
  </si>
  <si>
    <t xml:space="preserve">   Yellow fill = key assumption to review</t>
  </si>
  <si>
    <t xml:space="preserve">This is an illustrative, transparent reference model. Production deployment should replace the coarse discretizations with full Monte-Carlo CVaR, calibrated copulas, and the governance controls described in the accompanying framework document.</t>
  </si>
  <si>
    <t xml:space="preserve">Generalized asset hierarchy — defines clusters &amp; generates correlations</t>
  </si>
  <si>
    <t xml:space="preserve">Clusters are nodes in an asset tree. The inter-cluster correlation is GENERATED from the tree: two clusters sharing an asset class (e.g. BTC &amp; ETH under Crypto) get ρ(same class); sharing only a top branch get ρ(same branch); otherwise ρ(unrelated). This is the surface to iteratively refine — add assets/classes and tune the level correlations. Parlay correlations are shared-leg overrides.</t>
  </si>
  <si>
    <t xml:space="preserve">Asset</t>
  </si>
  <si>
    <t xml:space="preserve">Asset class</t>
  </si>
  <si>
    <t xml:space="preserve">Top branch</t>
  </si>
  <si>
    <t xml:space="preserve">Parlay-leg ρ</t>
  </si>
  <si>
    <t xml:space="preserve">Level correlations</t>
  </si>
  <si>
    <t xml:space="preserve">BTC</t>
  </si>
  <si>
    <t xml:space="preserve">Crypto</t>
  </si>
  <si>
    <t xml:space="preserve">Risk assets</t>
  </si>
  <si>
    <t xml:space="preserve">ρ same asset class</t>
  </si>
  <si>
    <t xml:space="preserve">ETH</t>
  </si>
  <si>
    <t xml:space="preserve">ρ same top branch (risk-on)</t>
  </si>
  <si>
    <t xml:space="preserve">SOL</t>
  </si>
  <si>
    <t xml:space="preserve">ρ unrelated</t>
  </si>
  <si>
    <t xml:space="preserve">SPX</t>
  </si>
  <si>
    <t xml:space="preserve">Equity</t>
  </si>
  <si>
    <t xml:space="preserve">BTC/ETH/SOL same class → ρ same class</t>
  </si>
  <si>
    <t xml:space="preserve">Oil</t>
  </si>
  <si>
    <t xml:space="preserve">Macro</t>
  </si>
  <si>
    <t xml:space="preserve">Crypto↔Equity↔Macro same branch → risk-on ρ</t>
  </si>
  <si>
    <t xml:space="preserve">Election</t>
  </si>
  <si>
    <t xml:space="preserve">Politics</t>
  </si>
  <si>
    <t xml:space="preserve">Sports</t>
  </si>
  <si>
    <t xml:space="preserve">Generated inter-cluster correlation matrix</t>
  </si>
  <si>
    <t xml:space="preserve">Elec</t>
  </si>
  <si>
    <t xml:space="preserve">Sport</t>
  </si>
  <si>
    <t xml:space="preserve">PosID</t>
  </si>
  <si>
    <t xml:space="preserve">Description</t>
  </si>
  <si>
    <t xml:space="preserve">Risk factor / event</t>
  </si>
  <si>
    <t xml:space="preserve">Side</t>
  </si>
  <si>
    <t xml:space="preserve">Qty (ctts)</t>
  </si>
  <si>
    <t xml:space="preserve">Price</t>
  </si>
  <si>
    <t xml:space="preserve">Model prob</t>
  </si>
  <si>
    <t xml:space="preserve">MaxLoss/ctt</t>
  </si>
  <si>
    <t xml:space="preserve">Gross max loss</t>
  </si>
  <si>
    <t xml:space="preserve">Open interest</t>
  </si>
  <si>
    <t xml:space="preserve">Oracle?</t>
  </si>
  <si>
    <t xml:space="preserve">Notional</t>
  </si>
  <si>
    <t xml:space="preserve">Liquidity add-on</t>
  </si>
  <si>
    <t xml:space="preserve">Oracle add-on</t>
  </si>
  <si>
    <t xml:space="preserve">A1</t>
  </si>
  <si>
    <t xml:space="preserve">Long  BTC ≥ $90k @ end-Sept</t>
  </si>
  <si>
    <t xml:space="preserve">BTC spot (Sept)</t>
  </si>
  <si>
    <t xml:space="preserve">Long</t>
  </si>
  <si>
    <t xml:space="preserve">N</t>
  </si>
  <si>
    <t xml:space="preserve">A2</t>
  </si>
  <si>
    <t xml:space="preserve">Short BTC ≥ $100k @ end-Sept</t>
  </si>
  <si>
    <t xml:space="preserve">Short</t>
  </si>
  <si>
    <t xml:space="preserve">A3</t>
  </si>
  <si>
    <t xml:space="preserve">Short BTC ≥ $90k @ end-June</t>
  </si>
  <si>
    <t xml:space="preserve">BTC spot (June)</t>
  </si>
  <si>
    <t xml:space="preserve">E1</t>
  </si>
  <si>
    <t xml:space="preserve">Long  ETH ≥ $3,000 @ end-Sept</t>
  </si>
  <si>
    <t xml:space="preserve">ETH spot (Sept)</t>
  </si>
  <si>
    <t xml:space="preserve">E2</t>
  </si>
  <si>
    <t xml:space="preserve">Short ETH ≥ $3,500 @ end-Sept</t>
  </si>
  <si>
    <t xml:space="preserve">SO1</t>
  </si>
  <si>
    <t xml:space="preserve">Long  SOL ≥ $200 @ end-Sept</t>
  </si>
  <si>
    <t xml:space="preserve">SOL spot (Sept)</t>
  </si>
  <si>
    <t xml:space="preserve">SO2</t>
  </si>
  <si>
    <t xml:space="preserve">Short SOL ≥ $250 @ end-Sept</t>
  </si>
  <si>
    <t xml:space="preserve">EQ1</t>
  </si>
  <si>
    <t xml:space="preserve">EQT</t>
  </si>
  <si>
    <t xml:space="preserve">Long  S&amp;P 500 ≥ 6000 @ end-Sept</t>
  </si>
  <si>
    <t xml:space="preserve">S&amp;P 500 (Sept)</t>
  </si>
  <si>
    <t xml:space="preserve">EQ2</t>
  </si>
  <si>
    <t xml:space="preserve">Short S&amp;P 500 ≥ 6300 @ end-Sept</t>
  </si>
  <si>
    <t xml:space="preserve">MA1</t>
  </si>
  <si>
    <t xml:space="preserve">MAC</t>
  </si>
  <si>
    <t xml:space="preserve">Long  WTI oil ≥ $80 @ end-Sept</t>
  </si>
  <si>
    <t xml:space="preserve">WTI oil (Sept)</t>
  </si>
  <si>
    <t xml:space="preserve">MA2</t>
  </si>
  <si>
    <t xml:space="preserve">Short WTI oil ≥ $90 @ end-Sept</t>
  </si>
  <si>
    <t xml:space="preserve">B1</t>
  </si>
  <si>
    <t xml:space="preserve">ELE</t>
  </si>
  <si>
    <t xml:space="preserve">Short  Candidate A wins</t>
  </si>
  <si>
    <t xml:space="preserve">Election winner</t>
  </si>
  <si>
    <t xml:space="preserve">Y</t>
  </si>
  <si>
    <t xml:space="preserve">B2</t>
  </si>
  <si>
    <t xml:space="preserve">Short  Candidate B wins</t>
  </si>
  <si>
    <t xml:space="preserve">B3</t>
  </si>
  <si>
    <t xml:space="preserve">Short  Candidate C wins</t>
  </si>
  <si>
    <t xml:space="preserve">C1</t>
  </si>
  <si>
    <t xml:space="preserve">IND</t>
  </si>
  <si>
    <t xml:space="preserve">Indep. event #1</t>
  </si>
  <si>
    <t xml:space="preserve">Sports/econ (idiosyncratic)</t>
  </si>
  <si>
    <t xml:space="preserve">C2</t>
  </si>
  <si>
    <t xml:space="preserve">Indep. event #2</t>
  </si>
  <si>
    <t xml:space="preserve">C3</t>
  </si>
  <si>
    <t xml:space="preserve">Indep. event #3</t>
  </si>
  <si>
    <t xml:space="preserve">C4</t>
  </si>
  <si>
    <t xml:space="preserve">Indep. event #4</t>
  </si>
  <si>
    <t xml:space="preserve">C5</t>
  </si>
  <si>
    <t xml:space="preserve">Indep. event #5</t>
  </si>
  <si>
    <t xml:space="preserve">C6</t>
  </si>
  <si>
    <t xml:space="preserve">Indep. event #6</t>
  </si>
  <si>
    <t xml:space="preserve">C7</t>
  </si>
  <si>
    <t xml:space="preserve">Indep. event #7</t>
  </si>
  <si>
    <t xml:space="preserve">C8</t>
  </si>
  <si>
    <t xml:space="preserve">Indep. event #8</t>
  </si>
  <si>
    <t xml:space="preserve">C9</t>
  </si>
  <si>
    <t xml:space="preserve">Indep. event #9</t>
  </si>
  <si>
    <t xml:space="preserve">C10</t>
  </si>
  <si>
    <t xml:space="preserve">Indep. event #10</t>
  </si>
  <si>
    <t xml:space="preserve">C11</t>
  </si>
  <si>
    <t xml:space="preserve">Indep. event #11</t>
  </si>
  <si>
    <t xml:space="preserve">C12</t>
  </si>
  <si>
    <t xml:space="preserve">Indep. event #12</t>
  </si>
  <si>
    <t xml:space="preserve">C13</t>
  </si>
  <si>
    <t xml:space="preserve">Indep. event #13</t>
  </si>
  <si>
    <t xml:space="preserve">C14</t>
  </si>
  <si>
    <t xml:space="preserve">Indep. event #14</t>
  </si>
  <si>
    <t xml:space="preserve">C15</t>
  </si>
  <si>
    <t xml:space="preserve">Indep. event #15</t>
  </si>
  <si>
    <t xml:space="preserve">C16</t>
  </si>
  <si>
    <t xml:space="preserve">Indep. event #16</t>
  </si>
  <si>
    <t xml:space="preserve">C17</t>
  </si>
  <si>
    <t xml:space="preserve">Indep. event #17</t>
  </si>
  <si>
    <t xml:space="preserve">C18</t>
  </si>
  <si>
    <t xml:space="preserve">Indep. event #18</t>
  </si>
  <si>
    <t xml:space="preserve">C19</t>
  </si>
  <si>
    <t xml:space="preserve">Indep. event #19</t>
  </si>
  <si>
    <t xml:space="preserve">C20</t>
  </si>
  <si>
    <t xml:space="preserve">Indep. event #20</t>
  </si>
  <si>
    <t xml:space="preserve">D1</t>
  </si>
  <si>
    <t xml:space="preserve">PAR</t>
  </si>
  <si>
    <t xml:space="preserve">Long 3-leg parlay (BTC·Elec·Sport)</t>
  </si>
  <si>
    <t xml:space="preserve">Parlay (shared legs)</t>
  </si>
  <si>
    <t xml:space="preserve">TOTAL</t>
  </si>
  <si>
    <t xml:space="preserve">Cluster A — BTC term structure (time-spread / strike offsets)</t>
  </si>
  <si>
    <t xml:space="preserve">Joint scenario engine: returns to June and the June→Sept increment are discretized; September depends on BOTH, creating the term-structure correlation. Jump-to-resolution payoffs are exact.</t>
  </si>
  <si>
    <t xml:space="preserve">BTC spot S0 ($)</t>
  </si>
  <si>
    <t xml:space="preserve">Annualized vol</t>
  </si>
  <si>
    <t xml:space="preserve">T1  yrs to end-June</t>
  </si>
  <si>
    <t xml:space="preserve">T2  yrs to end-Sept</t>
  </si>
  <si>
    <t xml:space="preserve">sigma1 = vol·√T1</t>
  </si>
  <si>
    <t xml:space="preserve">sigma2 = vol·√(T2−T1)</t>
  </si>
  <si>
    <t xml:space="preserve">Standard-normal state discretization (shared by both horizons)</t>
  </si>
  <si>
    <t xml:space="preserve">z</t>
  </si>
  <si>
    <t xml:space="preserve">phi(z)</t>
  </si>
  <si>
    <t xml:space="preserve">prob</t>
  </si>
  <si>
    <t xml:space="preserve">Joint scenarios (7×7 = 49):  loss = −P&amp;L,  payoffs jump to {0,1} at resolution</t>
  </si>
  <si>
    <t xml:space="preserve">z1(June)</t>
  </si>
  <si>
    <t xml:space="preserve">z2(incr)</t>
  </si>
  <si>
    <t xml:space="preserve">June lvl</t>
  </si>
  <si>
    <t xml:space="preserve">Sept lvl</t>
  </si>
  <si>
    <t xml:space="preserve">E_J90</t>
  </si>
  <si>
    <t xml:space="preserve">E_S90</t>
  </si>
  <si>
    <t xml:space="preserve">E_S100</t>
  </si>
  <si>
    <t xml:space="preserve">P&amp;L</t>
  </si>
  <si>
    <t xml:space="preserve">Loss</t>
  </si>
  <si>
    <t xml:space="preserve">TailProb≥</t>
  </si>
  <si>
    <t xml:space="preserve">AdjLoss</t>
  </si>
  <si>
    <t xml:space="preserve">Cluster A risk summary</t>
  </si>
  <si>
    <t xml:space="preserve">alpha = 1 − conf</t>
  </si>
  <si>
    <t xml:space="preserve">VaR (conf quantile)</t>
  </si>
  <si>
    <t xml:space="preserve">Expected Shortfall (TCE)</t>
  </si>
  <si>
    <t xml:space="preserve">Worst-case loss</t>
  </si>
  <si>
    <t xml:space="preserve">Stressed loss (ES, ≥0)</t>
  </si>
  <si>
    <t xml:space="preserve">Within-cluster offset %</t>
  </si>
  <si>
    <t xml:space="preserve">Crypto · BTC — Monte-Carlo engine</t>
  </si>
  <si>
    <t xml:space="preserve">Simulates BTC price paths to refine the lattice. RAND-based: values resample on every recalculation (press F9). Default engine = Lattice (stable, reproducible); switch to Monte-Carlo to feed the simulated ES into the aggregation. Use Copy → Paste-Values to freeze a run.</t>
  </si>
  <si>
    <t xml:space="preserve">Engine feeding aggregation</t>
  </si>
  <si>
    <t xml:space="preserve">Lattice</t>
  </si>
  <si>
    <t xml:space="preserve">Confidence (Dashboard)</t>
  </si>
  <si>
    <t xml:space="preserve">S0 (from lattice)</t>
  </si>
  <si>
    <t xml:space="preserve">sigma1 (from lattice)</t>
  </si>
  <si>
    <t xml:space="preserve">sigma2 (from lattice)</t>
  </si>
  <si>
    <t xml:space="preserve">z1</t>
  </si>
  <si>
    <t xml:space="preserve">z2</t>
  </si>
  <si>
    <t xml:space="preserve">Monte-Carlo risk summary</t>
  </si>
  <si>
    <t xml:space="preserve">Paths  N</t>
  </si>
  <si>
    <t xml:space="preserve">Tail count  k</t>
  </si>
  <si>
    <t xml:space="preserve">VaR (conf)</t>
  </si>
  <si>
    <t xml:space="preserve">Mean loss</t>
  </si>
  <si>
    <t xml:space="preserve">Worst-case</t>
  </si>
  <si>
    <t xml:space="preserve">Lattice ES (ref)</t>
  </si>
  <si>
    <t xml:space="preserve">MC − Lattice</t>
  </si>
  <si>
    <t xml:space="preserve">Effective BTC ES (feeds model)</t>
  </si>
  <si>
    <t xml:space="preserve">Effective worst (feeds model)</t>
  </si>
  <si>
    <t xml:space="preserve">Crypto · ETH term structure (single-asset lattice)</t>
  </si>
  <si>
    <t xml:space="preserve">Same method as the BTC lattice, on a separate systematic asset. ETH is grouped with BTC under the Crypto class in the hierarchy, so their cluster losses are aggregated with a hierarchy-derived correlation.</t>
  </si>
  <si>
    <t xml:space="preserve">ETH spot S0 ($)</t>
  </si>
  <si>
    <t xml:space="preserve">Standard-normal state discretization</t>
  </si>
  <si>
    <t xml:space="preserve">Joint scenarios (7×7 = 49):  loss = −P&amp;L</t>
  </si>
  <si>
    <t xml:space="preserve">E≥3000</t>
  </si>
  <si>
    <t xml:space="preserve">E≥3500</t>
  </si>
  <si>
    <t xml:space="preserve">Crypto · ETH risk summary</t>
  </si>
  <si>
    <t xml:space="preserve">Crypto · SOL term structure (single-asset lattice)</t>
  </si>
  <si>
    <t xml:space="preserve">Third crypto asset. Grouped with BTC &amp; ETH under the Crypto class in the hierarchy.</t>
  </si>
  <si>
    <t xml:space="preserve">Spot S0 ($)</t>
  </si>
  <si>
    <t xml:space="preserve">sigma_Sept = vol·√T2</t>
  </si>
  <si>
    <t xml:space="preserve">Standard-normal state discretization (9 states)</t>
  </si>
  <si>
    <t xml:space="preserve">Scenarios:  Sept = S0·exp(σ·z);  loss = −P&amp;L</t>
  </si>
  <si>
    <t xml:space="preserve">Crypto · SOL term structure (single-asset lattice) risk summary</t>
  </si>
  <si>
    <t xml:space="preserve">Equity · S&amp;P 500 (single-asset lattice)</t>
  </si>
  <si>
    <t xml:space="preserve">Equity-index event contracts. Under the new Equity class within the Risk-assets branch; correlates with crypto at the risk-on (cross-class) level.</t>
  </si>
  <si>
    <t xml:space="preserve">Equity · S&amp;P 500 (single-asset lattice) risk summary</t>
  </si>
  <si>
    <t xml:space="preserve">Macro · WTI oil (single-asset lattice)</t>
  </si>
  <si>
    <t xml:space="preserve">Macro / commodity event contracts. Under the new Macro class within the Risk-assets branch.</t>
  </si>
  <si>
    <t xml:space="preserve">Macro · WTI oil (single-asset lattice) risk summary</t>
  </si>
  <si>
    <t xml:space="preserve">Cluster B — Election (mutually-exclusive logical offset)</t>
  </si>
  <si>
    <t xml:space="preserve">Exactly one outcome resolves YES. A book short several candidates can only ever pay out on the ONE that wins, so true risk is far below the sum of max losses.</t>
  </si>
  <si>
    <t xml:space="preserve">State</t>
  </si>
  <si>
    <t xml:space="preserve">Prob</t>
  </si>
  <si>
    <t xml:space="preserve">A=YES</t>
  </si>
  <si>
    <t xml:space="preserve">B=YES</t>
  </si>
  <si>
    <t xml:space="preserve">C=YES</t>
  </si>
  <si>
    <t xml:space="preserve">Cluster B risk summary</t>
  </si>
  <si>
    <t xml:space="preserve">Candidate A wins</t>
  </si>
  <si>
    <t xml:space="preserve">Candidate B wins</t>
  </si>
  <si>
    <t xml:space="preserve">Candidate C wins</t>
  </si>
  <si>
    <t xml:space="preserve">Other / none</t>
  </si>
  <si>
    <t xml:space="preserve">Σ prob (must = 1)</t>
  </si>
  <si>
    <t xml:space="preserve">Cluster C — Independent book (diversification via CLT / normal-approx ES)</t>
  </si>
  <si>
    <t xml:space="preserve">Many small, statistically independent exposures. Loss of the sum is approximately normal (central limit theorem); ES is far below the sum of max losses. Pulls qty/price/prob from Positions.</t>
  </si>
  <si>
    <t xml:space="preserve">Qty</t>
  </si>
  <si>
    <t xml:space="preserve">Variance contrib</t>
  </si>
  <si>
    <t xml:space="preserve">Cluster C risk summary (normal approx)</t>
  </si>
  <si>
    <t xml:space="preserve">Mean loss  μ</t>
  </si>
  <si>
    <t xml:space="preserve">Std dev  σ = √Σvar</t>
  </si>
  <si>
    <t xml:space="preserve">z(conf) = NORMSINV</t>
  </si>
  <si>
    <t xml:space="preserve">ES = μ + σ·φ(z)/(1−c)</t>
  </si>
  <si>
    <t xml:space="preserve">VaR = μ + σ·z</t>
  </si>
  <si>
    <t xml:space="preserve">Diversification benefit %</t>
  </si>
  <si>
    <t xml:space="preserve">TOTAL / portfolio</t>
  </si>
  <si>
    <t xml:space="preserve">Cluster D — Parlay decomposition (all legs must win)</t>
  </si>
  <si>
    <t xml:space="preserve">A long parlay's loss is bounded by its stake regardless of legs, so full-premium margin is already exact — no portfolio reduction is needed or possible. The 8-state leg tree shows this and how shared legs link the parlay to other clusters (handled by the correlation matrix).</t>
  </si>
  <si>
    <t xml:space="preserve">Leg marginal win probabilities (independent assumption for the parlay's internal joint):</t>
  </si>
  <si>
    <t xml:space="preserve">Leg1: BTC≥90k June</t>
  </si>
  <si>
    <t xml:space="preserve">Leg2: Candidate A wins</t>
  </si>
  <si>
    <t xml:space="preserve">Leg3: Sport favourite</t>
  </si>
  <si>
    <t xml:space="preserve">Implied fair parlay price = Π legs</t>
  </si>
  <si>
    <t xml:space="preserve">L1</t>
  </si>
  <si>
    <t xml:space="preserve">L2</t>
  </si>
  <si>
    <t xml:space="preserve">L3</t>
  </si>
  <si>
    <t xml:space="preserve">Payoff</t>
  </si>
  <si>
    <t xml:space="preserve">Cluster D risk summary</t>
  </si>
  <si>
    <t xml:space="preserve">Worst-case loss (= stake)</t>
  </si>
  <si>
    <t xml:space="preserve">Gross / stake</t>
  </si>
  <si>
    <t xml:space="preserve">Portfolio aggregation — correlation diversification + concentration floor</t>
  </si>
  <si>
    <t xml:space="preserve">Stressed loss (ES)</t>
  </si>
  <si>
    <t xml:space="preserve">Gross (full collat.)</t>
  </si>
  <si>
    <t xml:space="preserve">Worst case</t>
  </si>
  <si>
    <t xml:space="preserve">Crypto · BTC term structure</t>
  </si>
  <si>
    <t xml:space="preserve">Crypto · ETH term structure</t>
  </si>
  <si>
    <t xml:space="preserve">Crypto · SOL term structure</t>
  </si>
  <si>
    <t xml:space="preserve">Politics · Election (mut. excl.)</t>
  </si>
  <si>
    <t xml:space="preserve">Sports · Independent book</t>
  </si>
  <si>
    <t xml:space="preserve">Parlay (spans legs)</t>
  </si>
  <si>
    <t xml:space="preserve">Sum (no cross-cluster credit)</t>
  </si>
  <si>
    <t xml:space="preserve">Inter-cluster correlation matrix (generated from Hierarchy — green)</t>
  </si>
  <si>
    <t xml:space="preserve">Quadratic-form terms  ESᵢ·ESⱼ·ρᵢⱼ</t>
  </si>
  <si>
    <t xml:space="preserve">Correlation-aggregated base   √(Σ ESᵢESⱼρᵢⱼ)</t>
  </si>
  <si>
    <t xml:space="preserve">diversification across clusters</t>
  </si>
  <si>
    <t xml:space="preserve">Concentration floor (top-N, comonotonic)</t>
  </si>
  <si>
    <t xml:space="preserve">largest N clusters, no diversification credit</t>
  </si>
  <si>
    <t xml:space="preserve">Base risk = MAX(aggregated, floor)</t>
  </si>
  <si>
    <t xml:space="preserve">concentration protection overrides naive diversification</t>
  </si>
  <si>
    <t xml:space="preserve">Liquidity / liquidation add-on</t>
  </si>
  <si>
    <t xml:space="preserve">from Positions: gross·λ·min(1,qty/OI)</t>
  </si>
  <si>
    <t xml:space="preserve">Settlement / oracle add-on</t>
  </si>
  <si>
    <t xml:space="preserve">flagged events · oracle bps</t>
  </si>
  <si>
    <t xml:space="preserve">Wrong-way add-on</t>
  </si>
  <si>
    <t xml:space="preserve">multiplier · base (self-correlated risk)</t>
  </si>
  <si>
    <t xml:space="preserve">Subtotal</t>
  </si>
  <si>
    <t xml:space="preserve">Anti-procyclicality buffer</t>
  </si>
  <si>
    <t xml:space="preserve">held buffer vs. margin spikes</t>
  </si>
  <si>
    <t xml:space="preserve">Pre-floor total</t>
  </si>
  <si>
    <t xml:space="preserve">Minimum floor (bps · gross)</t>
  </si>
  <si>
    <t xml:space="preserve">basis/model-risk floor</t>
  </si>
  <si>
    <t xml:space="preserve">Gross cap (full collateralization)</t>
  </si>
  <si>
    <t xml:space="preserve">hard upper bound — max possible loss</t>
  </si>
  <si>
    <t xml:space="preserve">MIN(gross cap, MAX(pre-floor, min floor))</t>
  </si>
  <si>
    <t xml:space="preserve">Capital efficiency  (margin / gross)</t>
  </si>
  <si>
    <t xml:space="preserve">Capital released vs full collat.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</si>
</sst>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0"/>
    <numFmt numFmtId="167" formatCode="\$#,##0;&quot;($&quot;#,##0\);\-"/>
    <numFmt numFmtId="168" formatCode="0.0%"/>
    <numFmt numFmtId="169" formatCode="0.000"/>
    <numFmt numFmtId="170" formatCode="\$#,##0.00;&quot;($&quot;#,##0.00\);\-"/>
    <numFmt numFmtId="171" formatCode="#,##0;\(#,##0\)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10"/>
      <color rgb="FF7F7F7F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8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8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C6E0B4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6E0B4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2"/>
    <col collapsed="false" customWidth="true" hidden="false" outlineLevel="0" max="5" min="5" style="0" width="34"/>
    <col collapsed="false" customWidth="true" hidden="false" outlineLevel="0" max="7" min="6" style="0" width="16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15" hidden="false" customHeight="false" outlineLevel="0" collapsed="false">
      <c r="B4" s="3" t="s">
        <v>2</v>
      </c>
      <c r="E4" s="3" t="s">
        <v>3</v>
      </c>
    </row>
    <row r="5" customFormat="false" ht="15" hidden="false" customHeight="false" outlineLevel="0" collapsed="false">
      <c r="B5" s="4" t="s">
        <v>4</v>
      </c>
      <c r="C5" s="5" t="n">
        <v>0.99</v>
      </c>
      <c r="E5" s="6" t="s">
        <v>5</v>
      </c>
      <c r="F5" s="6" t="s">
        <v>6</v>
      </c>
      <c r="G5" s="6" t="s">
        <v>7</v>
      </c>
      <c r="H5" s="6" t="s">
        <v>8</v>
      </c>
    </row>
    <row r="6" customFormat="false" ht="15" hidden="false" customHeight="false" outlineLevel="0" collapsed="false">
      <c r="B6" s="4" t="s">
        <v>9</v>
      </c>
      <c r="C6" s="7" t="n">
        <v>2</v>
      </c>
      <c r="E6" s="8" t="s">
        <v>10</v>
      </c>
      <c r="F6" s="9" t="n">
        <f aca="false">BTC_Cluster!$P$29</f>
        <v>11620</v>
      </c>
      <c r="G6" s="9" t="n">
        <f aca="false">BTC_MonteCarlo!$M$22</f>
        <v>5620</v>
      </c>
      <c r="H6" s="10" t="n">
        <f aca="false">1-G6/F6</f>
        <v>0.516351118760757</v>
      </c>
    </row>
    <row r="7" customFormat="false" ht="15" hidden="false" customHeight="false" outlineLevel="0" collapsed="false">
      <c r="B7" s="4" t="s">
        <v>11</v>
      </c>
      <c r="C7" s="11" t="n">
        <f aca="false">NORMSINV(C5)</f>
        <v>2.32634787404084</v>
      </c>
      <c r="E7" s="8" t="s">
        <v>12</v>
      </c>
      <c r="F7" s="9" t="n">
        <f aca="false">ETH_Cluster!$N$28</f>
        <v>7180</v>
      </c>
      <c r="G7" s="9" t="n">
        <f aca="false">ETH_Cluster!$N$27</f>
        <v>2180</v>
      </c>
      <c r="H7" s="10" t="n">
        <f aca="false">1-G7/F7</f>
        <v>0.696378830083566</v>
      </c>
    </row>
    <row r="8" customFormat="false" ht="15" hidden="false" customHeight="false" outlineLevel="0" collapsed="false">
      <c r="B8" s="4" t="s">
        <v>13</v>
      </c>
      <c r="C8" s="7" t="n">
        <v>2</v>
      </c>
      <c r="E8" s="8" t="s">
        <v>14</v>
      </c>
      <c r="F8" s="9" t="n">
        <f aca="false">SOL_Cluster!$K$27</f>
        <v>5760</v>
      </c>
      <c r="G8" s="9" t="n">
        <f aca="false">SOL_Cluster!$K$26</f>
        <v>1760</v>
      </c>
      <c r="H8" s="10" t="n">
        <f aca="false">1-G8/F8</f>
        <v>0.694444444444444</v>
      </c>
    </row>
    <row r="9" customFormat="false" ht="15" hidden="false" customHeight="false" outlineLevel="0" collapsed="false">
      <c r="B9" s="4" t="s">
        <v>15</v>
      </c>
      <c r="C9" s="12" t="s">
        <v>16</v>
      </c>
      <c r="E9" s="8" t="s">
        <v>17</v>
      </c>
      <c r="F9" s="9" t="n">
        <f aca="false">Equity_Cluster!$K$27</f>
        <v>12200</v>
      </c>
      <c r="G9" s="9" t="n">
        <f aca="false">Equity_Cluster!$K$26</f>
        <v>4200</v>
      </c>
      <c r="H9" s="10" t="n">
        <f aca="false">1-G9/F9</f>
        <v>0.655737704918033</v>
      </c>
    </row>
    <row r="10" customFormat="false" ht="15" hidden="false" customHeight="false" outlineLevel="0" collapsed="false">
      <c r="B10" s="4" t="s">
        <v>18</v>
      </c>
      <c r="C10" s="11" t="n">
        <f aca="false">1-C5</f>
        <v>0.01</v>
      </c>
      <c r="E10" s="8" t="s">
        <v>19</v>
      </c>
      <c r="F10" s="9" t="n">
        <f aca="false">Macro_Cluster!$K$27</f>
        <v>4500</v>
      </c>
      <c r="G10" s="9" t="n">
        <f aca="false">Macro_Cluster!$K$26</f>
        <v>1500</v>
      </c>
      <c r="H10" s="10" t="n">
        <f aca="false">1-G10/F10</f>
        <v>0.666666666666667</v>
      </c>
    </row>
    <row r="11" customFormat="false" ht="15" hidden="false" customHeight="false" outlineLevel="0" collapsed="false">
      <c r="B11" s="4" t="s">
        <v>20</v>
      </c>
      <c r="C11" s="13" t="n">
        <v>1</v>
      </c>
      <c r="E11" s="8" t="s">
        <v>21</v>
      </c>
      <c r="F11" s="9" t="n">
        <f aca="false">Election_Cluster!$L$12</f>
        <v>11940</v>
      </c>
      <c r="G11" s="9" t="n">
        <f aca="false">Election_Cluster!$L$11</f>
        <v>1940</v>
      </c>
      <c r="H11" s="10" t="n">
        <f aca="false">1-G11/F11</f>
        <v>0.837520938023451</v>
      </c>
    </row>
    <row r="12" customFormat="false" ht="15" hidden="false" customHeight="false" outlineLevel="0" collapsed="false">
      <c r="B12" s="4" t="s">
        <v>22</v>
      </c>
      <c r="C12" s="5" t="n">
        <v>0.02</v>
      </c>
      <c r="E12" s="8" t="s">
        <v>23</v>
      </c>
      <c r="F12" s="9" t="n">
        <f aca="false">Independent_Cluster!$K$13</f>
        <v>9800</v>
      </c>
      <c r="G12" s="9" t="n">
        <f aca="false">Independent_Cluster!$K$12</f>
        <v>5806.37577991563</v>
      </c>
      <c r="H12" s="10" t="n">
        <f aca="false">1-G12/F12</f>
        <v>0.407512675518813</v>
      </c>
    </row>
    <row r="13" customFormat="false" ht="15" hidden="false" customHeight="false" outlineLevel="0" collapsed="false">
      <c r="B13" s="4" t="s">
        <v>24</v>
      </c>
      <c r="C13" s="14" t="n">
        <v>0.5</v>
      </c>
      <c r="E13" s="8" t="s">
        <v>25</v>
      </c>
      <c r="F13" s="9" t="n">
        <f aca="false">Parlay_Cluster!$L$18</f>
        <v>96.6</v>
      </c>
      <c r="G13" s="9" t="n">
        <f aca="false">Parlay_Cluster!$L$17</f>
        <v>96.6</v>
      </c>
      <c r="H13" s="10" t="n">
        <f aca="false">1-G13/F13</f>
        <v>0</v>
      </c>
    </row>
    <row r="14" customFormat="false" ht="15" hidden="false" customHeight="false" outlineLevel="0" collapsed="false">
      <c r="B14" s="4" t="s">
        <v>26</v>
      </c>
      <c r="C14" s="5" t="n">
        <v>0.005</v>
      </c>
      <c r="E14" s="15" t="s">
        <v>27</v>
      </c>
      <c r="F14" s="16" t="n">
        <f aca="false">SUM(F6:F13)</f>
        <v>63096.6</v>
      </c>
      <c r="G14" s="16" t="n">
        <f aca="false">SUM(G6:G13)</f>
        <v>23102.9757799156</v>
      </c>
      <c r="H14" s="17" t="n">
        <f aca="false">1-G14/F14</f>
        <v>0.633847532514975</v>
      </c>
    </row>
    <row r="15" customFormat="false" ht="15" hidden="false" customHeight="false" outlineLevel="0" collapsed="false">
      <c r="B15" s="4" t="s">
        <v>28</v>
      </c>
      <c r="C15" s="14" t="n">
        <v>0</v>
      </c>
    </row>
    <row r="16" customFormat="false" ht="15" hidden="false" customHeight="false" outlineLevel="0" collapsed="false">
      <c r="B16" s="4" t="s">
        <v>29</v>
      </c>
      <c r="C16" s="5" t="n">
        <v>0.25</v>
      </c>
    </row>
    <row r="17" customFormat="false" ht="15" hidden="false" customHeight="false" outlineLevel="0" collapsed="false">
      <c r="B17" s="3" t="s">
        <v>30</v>
      </c>
    </row>
    <row r="18" customFormat="false" ht="15" hidden="false" customHeight="false" outlineLevel="0" collapsed="false">
      <c r="B18" s="15" t="s">
        <v>31</v>
      </c>
      <c r="C18" s="18" t="n">
        <f aca="false">Aggregation!$D$14</f>
        <v>63096.6</v>
      </c>
    </row>
    <row r="19" customFormat="false" ht="15" hidden="false" customHeight="false" outlineLevel="0" collapsed="false">
      <c r="B19" s="4" t="s">
        <v>32</v>
      </c>
      <c r="C19" s="9" t="n">
        <f aca="false">Aggregation!$C$14</f>
        <v>23102.9757799156</v>
      </c>
    </row>
    <row r="20" customFormat="false" ht="15" hidden="false" customHeight="false" outlineLevel="0" collapsed="false">
      <c r="B20" s="4" t="s">
        <v>33</v>
      </c>
      <c r="C20" s="9" t="n">
        <f aca="false">Aggregation!$C$38</f>
        <v>13257.3218719969</v>
      </c>
    </row>
    <row r="21" customFormat="false" ht="15" hidden="false" customHeight="false" outlineLevel="0" collapsed="false">
      <c r="B21" s="4" t="s">
        <v>34</v>
      </c>
      <c r="C21" s="9" t="n">
        <f aca="false">Aggregation!$C$39</f>
        <v>11426.3757799156</v>
      </c>
    </row>
    <row r="22" customFormat="false" ht="15" hidden="false" customHeight="false" outlineLevel="0" collapsed="false">
      <c r="B22" s="15" t="s">
        <v>35</v>
      </c>
      <c r="C22" s="19" t="n">
        <f aca="false">Aggregation!$C$40</f>
        <v>13257.3218719969</v>
      </c>
    </row>
    <row r="23" customFormat="false" ht="15" hidden="false" customHeight="false" outlineLevel="0" collapsed="false">
      <c r="B23" s="4" t="s">
        <v>36</v>
      </c>
      <c r="C23" s="9" t="n">
        <f aca="false">Aggregation!$C$41</f>
        <v>1710.54484126984</v>
      </c>
    </row>
    <row r="24" customFormat="false" ht="15" hidden="false" customHeight="false" outlineLevel="0" collapsed="false">
      <c r="B24" s="4" t="s">
        <v>37</v>
      </c>
      <c r="C24" s="9" t="n">
        <f aca="false">Aggregation!$C$42</f>
        <v>30.783</v>
      </c>
    </row>
    <row r="25" customFormat="false" ht="15" hidden="false" customHeight="false" outlineLevel="0" collapsed="false">
      <c r="B25" s="4" t="s">
        <v>38</v>
      </c>
      <c r="C25" s="9" t="n">
        <f aca="false">Aggregation!$C$43</f>
        <v>0</v>
      </c>
    </row>
    <row r="26" customFormat="false" ht="15" hidden="false" customHeight="false" outlineLevel="0" collapsed="false">
      <c r="B26" s="4" t="s">
        <v>39</v>
      </c>
      <c r="C26" s="9" t="n">
        <f aca="false">Aggregation!$C$45</f>
        <v>3314.33046799922</v>
      </c>
    </row>
    <row r="27" customFormat="false" ht="15" hidden="false" customHeight="false" outlineLevel="0" collapsed="false">
      <c r="B27" s="15" t="s">
        <v>40</v>
      </c>
      <c r="C27" s="20" t="n">
        <f aca="false">Aggregation!$C$49</f>
        <v>18312.9801812659</v>
      </c>
    </row>
    <row r="28" customFormat="false" ht="15" hidden="false" customHeight="false" outlineLevel="0" collapsed="false">
      <c r="B28" s="15" t="s">
        <v>41</v>
      </c>
      <c r="C28" s="21" t="n">
        <f aca="false">Aggregation!$C$50</f>
        <v>0.2902371947342</v>
      </c>
    </row>
    <row r="29" customFormat="false" ht="15" hidden="false" customHeight="false" outlineLevel="0" collapsed="false">
      <c r="B29" s="15" t="s">
        <v>42</v>
      </c>
      <c r="C29" s="18" t="n">
        <f aca="false">Aggregation!$C$51</f>
        <v>44783.6198187341</v>
      </c>
    </row>
    <row r="31" customFormat="false" ht="15" hidden="false" customHeight="false" outlineLevel="0" collapsed="false">
      <c r="B31" s="3" t="s">
        <v>43</v>
      </c>
    </row>
    <row r="32" customFormat="false" ht="15" hidden="false" customHeight="false" outlineLevel="0" collapsed="false">
      <c r="B32" s="15" t="s">
        <v>44</v>
      </c>
      <c r="C32" s="22" t="n">
        <f aca="false">Aggregation!$D$14</f>
        <v>63096.6</v>
      </c>
    </row>
    <row r="33" customFormat="false" ht="15" hidden="false" customHeight="false" outlineLevel="0" collapsed="false">
      <c r="B33" s="4" t="s">
        <v>45</v>
      </c>
      <c r="C33" s="9" t="n">
        <f aca="false">-(Aggregation!$D$14-Aggregation!$C$14)</f>
        <v>-39993.6242200844</v>
      </c>
    </row>
    <row r="34" customFormat="false" ht="15" hidden="false" customHeight="false" outlineLevel="0" collapsed="false">
      <c r="B34" s="4" t="s">
        <v>46</v>
      </c>
      <c r="C34" s="9" t="n">
        <f aca="false">-(Aggregation!$C$14-Aggregation!$C$38)</f>
        <v>-9845.65390791876</v>
      </c>
    </row>
    <row r="35" customFormat="false" ht="15" hidden="false" customHeight="false" outlineLevel="0" collapsed="false">
      <c r="B35" s="4" t="s">
        <v>47</v>
      </c>
      <c r="C35" s="9" t="n">
        <f aca="false">Aggregation!$C$40-Aggregation!$C$38</f>
        <v>0</v>
      </c>
    </row>
    <row r="36" customFormat="false" ht="15" hidden="false" customHeight="false" outlineLevel="0" collapsed="false">
      <c r="B36" s="4" t="s">
        <v>48</v>
      </c>
      <c r="C36" s="9" t="n">
        <f aca="false">Aggregation!$C$41+Aggregation!$C$42+Aggregation!$C$43+Aggregation!$C$45</f>
        <v>5055.65830926906</v>
      </c>
    </row>
    <row r="37" customFormat="false" ht="15" hidden="false" customHeight="false" outlineLevel="0" collapsed="false">
      <c r="B37" s="4" t="s">
        <v>49</v>
      </c>
      <c r="C37" s="9" t="n">
        <f aca="false">Aggregation!$C$49-(Aggregation!$C$40+Aggregation!$C$41+Aggregation!$C$42+Aggregation!$C$43+Aggregation!$C$45)</f>
        <v>0</v>
      </c>
    </row>
    <row r="38" customFormat="false" ht="15" hidden="false" customHeight="false" outlineLevel="0" collapsed="false">
      <c r="B38" s="15" t="s">
        <v>40</v>
      </c>
      <c r="C38" s="22" t="n">
        <f aca="false">Aggregation!$C$49</f>
        <v>18312.9801812659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8" min="3" style="0" width="12"/>
    <col collapsed="false" customWidth="true" hidden="false" outlineLevel="0" max="10" min="10" style="0" width="26"/>
    <col collapsed="false" customWidth="true" hidden="false" outlineLevel="0" max="11" min="11" style="0" width="13"/>
  </cols>
  <sheetData>
    <row r="2" customFormat="false" ht="16.15" hidden="false" customHeight="false" outlineLevel="0" collapsed="false">
      <c r="B2" s="30" t="s">
        <v>272</v>
      </c>
    </row>
    <row r="3" customFormat="false" ht="15" hidden="false" customHeight="true" outlineLevel="0" collapsed="false">
      <c r="B3" s="31" t="s">
        <v>273</v>
      </c>
      <c r="C3" s="31"/>
      <c r="D3" s="31"/>
      <c r="E3" s="31"/>
      <c r="F3" s="31"/>
      <c r="G3" s="31"/>
      <c r="H3" s="31"/>
    </row>
    <row r="5" customFormat="false" ht="15" hidden="false" customHeight="false" outlineLevel="0" collapsed="false">
      <c r="B5" s="4" t="s">
        <v>264</v>
      </c>
      <c r="C5" s="45" t="n">
        <v>75</v>
      </c>
    </row>
    <row r="6" customFormat="false" ht="15" hidden="false" customHeight="false" outlineLevel="0" collapsed="false">
      <c r="B6" s="4" t="s">
        <v>206</v>
      </c>
      <c r="C6" s="46" t="n">
        <v>0.4</v>
      </c>
    </row>
    <row r="7" customFormat="false" ht="15" hidden="false" customHeight="false" outlineLevel="0" collapsed="false">
      <c r="B7" s="4" t="s">
        <v>208</v>
      </c>
      <c r="C7" s="14" t="n">
        <v>0.356</v>
      </c>
    </row>
    <row r="8" customFormat="false" ht="15" hidden="false" customHeight="false" outlineLevel="0" collapsed="false">
      <c r="B8" s="4" t="s">
        <v>265</v>
      </c>
      <c r="C8" s="11" t="n">
        <f aca="false">C6*SQRT(C7)</f>
        <v>0.238662942242821</v>
      </c>
    </row>
    <row r="10" customFormat="false" ht="15" hidden="false" customHeight="false" outlineLevel="0" collapsed="false">
      <c r="B10" s="15" t="s">
        <v>266</v>
      </c>
    </row>
    <row r="11" customFormat="false" ht="15" hidden="false" customHeight="false" outlineLevel="0" collapsed="false">
      <c r="C11" s="37" t="s">
        <v>212</v>
      </c>
      <c r="D11" s="37" t="s">
        <v>213</v>
      </c>
      <c r="E11" s="37" t="s">
        <v>214</v>
      </c>
    </row>
    <row r="12" customFormat="false" ht="15" hidden="false" customHeight="false" outlineLevel="0" collapsed="false">
      <c r="C12" s="33" t="n">
        <v>-4</v>
      </c>
      <c r="D12" s="11" t="n">
        <f aca="false">EXP(-0.5*C12^2)/SQRT(2*PI())</f>
        <v>0.000133830225764885</v>
      </c>
      <c r="E12" s="11" t="n">
        <f aca="false">D12/SUM($D$12:$D$20)</f>
        <v>0.000133830624614742</v>
      </c>
    </row>
    <row r="13" customFormat="false" ht="15" hidden="false" customHeight="false" outlineLevel="0" collapsed="false">
      <c r="C13" s="33" t="n">
        <v>-3</v>
      </c>
      <c r="D13" s="11" t="n">
        <f aca="false">EXP(-0.5*C13^2)/SQRT(2*PI())</f>
        <v>0.00443184841193801</v>
      </c>
      <c r="E13" s="11" t="n">
        <f aca="false">D13/SUM($D$12:$D$20)</f>
        <v>0.00443186162003127</v>
      </c>
    </row>
    <row r="14" customFormat="false" ht="15" hidden="false" customHeight="false" outlineLevel="0" collapsed="false">
      <c r="C14" s="33" t="n">
        <v>-2</v>
      </c>
      <c r="D14" s="11" t="n">
        <f aca="false">EXP(-0.5*C14^2)/SQRT(2*PI())</f>
        <v>0.0539909665131881</v>
      </c>
      <c r="E14" s="11" t="n">
        <f aca="false">D14/SUM($D$12:$D$20)</f>
        <v>0.0539911274207044</v>
      </c>
    </row>
    <row r="15" customFormat="false" ht="15" hidden="false" customHeight="false" outlineLevel="0" collapsed="false">
      <c r="C15" s="33" t="n">
        <v>-1</v>
      </c>
      <c r="D15" s="11" t="n">
        <f aca="false">EXP(-0.5*C15^2)/SQRT(2*PI())</f>
        <v>0.241970724519143</v>
      </c>
      <c r="E15" s="11" t="n">
        <f aca="false">D15/SUM($D$12:$D$20)</f>
        <v>0.241971445656601</v>
      </c>
    </row>
    <row r="16" customFormat="false" ht="15" hidden="false" customHeight="false" outlineLevel="0" collapsed="false">
      <c r="C16" s="33" t="n">
        <v>0</v>
      </c>
      <c r="D16" s="11" t="n">
        <f aca="false">EXP(-0.5*C16^2)/SQRT(2*PI())</f>
        <v>0.398942280401433</v>
      </c>
      <c r="E16" s="11" t="n">
        <f aca="false">D16/SUM($D$12:$D$20)</f>
        <v>0.398943469356098</v>
      </c>
    </row>
    <row r="17" customFormat="false" ht="15" hidden="false" customHeight="false" outlineLevel="0" collapsed="false">
      <c r="C17" s="33" t="n">
        <v>1</v>
      </c>
      <c r="D17" s="11" t="n">
        <f aca="false">EXP(-0.5*C17^2)/SQRT(2*PI())</f>
        <v>0.241970724519143</v>
      </c>
      <c r="E17" s="11" t="n">
        <f aca="false">D17/SUM($D$12:$D$20)</f>
        <v>0.241971445656601</v>
      </c>
    </row>
    <row r="18" customFormat="false" ht="15" hidden="false" customHeight="false" outlineLevel="0" collapsed="false">
      <c r="C18" s="33" t="n">
        <v>2</v>
      </c>
      <c r="D18" s="11" t="n">
        <f aca="false">EXP(-0.5*C18^2)/SQRT(2*PI())</f>
        <v>0.0539909665131881</v>
      </c>
      <c r="E18" s="11" t="n">
        <f aca="false">D18/SUM($D$12:$D$20)</f>
        <v>0.0539911274207044</v>
      </c>
    </row>
    <row r="19" customFormat="false" ht="15" hidden="false" customHeight="false" outlineLevel="0" collapsed="false">
      <c r="C19" s="33" t="n">
        <v>3</v>
      </c>
      <c r="D19" s="11" t="n">
        <f aca="false">EXP(-0.5*C19^2)/SQRT(2*PI())</f>
        <v>0.00443184841193801</v>
      </c>
      <c r="E19" s="11" t="n">
        <f aca="false">D19/SUM($D$12:$D$20)</f>
        <v>0.00443186162003127</v>
      </c>
    </row>
    <row r="20" customFormat="false" ht="15" hidden="false" customHeight="false" outlineLevel="0" collapsed="false">
      <c r="C20" s="33" t="n">
        <v>4</v>
      </c>
      <c r="D20" s="11" t="n">
        <f aca="false">EXP(-0.5*C20^2)/SQRT(2*PI())</f>
        <v>0.000133830225764885</v>
      </c>
      <c r="E20" s="11" t="n">
        <f aca="false">D20/SUM($D$12:$D$20)</f>
        <v>0.000133830624614742</v>
      </c>
    </row>
    <row r="22" customFormat="false" ht="15" hidden="false" customHeight="false" outlineLevel="0" collapsed="false">
      <c r="B22" s="15" t="s">
        <v>267</v>
      </c>
      <c r="J22" s="15" t="s">
        <v>274</v>
      </c>
    </row>
    <row r="23" customFormat="false" ht="15" hidden="false" customHeight="false" outlineLevel="0" collapsed="false">
      <c r="B23" s="6" t="s">
        <v>212</v>
      </c>
      <c r="C23" s="6" t="s">
        <v>214</v>
      </c>
      <c r="D23" s="6" t="s">
        <v>219</v>
      </c>
      <c r="E23" s="6" t="s">
        <v>223</v>
      </c>
      <c r="F23" s="6" t="s">
        <v>224</v>
      </c>
      <c r="G23" s="6" t="s">
        <v>225</v>
      </c>
      <c r="H23" s="6" t="s">
        <v>226</v>
      </c>
      <c r="J23" s="4" t="s">
        <v>229</v>
      </c>
      <c r="K23" s="43" t="n">
        <f aca="false">MAX($H$24:$H$32)</f>
        <v>1500</v>
      </c>
    </row>
    <row r="24" customFormat="false" ht="15" hidden="false" customHeight="false" outlineLevel="0" collapsed="false">
      <c r="B24" s="47" t="n">
        <f aca="false">$C$12</f>
        <v>-4</v>
      </c>
      <c r="C24" s="48" t="n">
        <f aca="false">$E$12</f>
        <v>0.000133830624614742</v>
      </c>
      <c r="D24" s="49" t="n">
        <f aca="false">$C$5*EXP($C$8*B24)</f>
        <v>28.8709628562556</v>
      </c>
      <c r="E24" s="51" t="n">
        <f aca="false">+Positions!$F$11*(IF(D24&gt;=80,1,0)-Positions!$G$11)-Positions!$F$12*(IF(D24&gt;=90,1,0)-Positions!$G$12)</f>
        <v>-1500</v>
      </c>
      <c r="F24" s="51" t="n">
        <f aca="false">-E24</f>
        <v>1500</v>
      </c>
      <c r="G24" s="48" t="n">
        <f aca="false">SUMPRODUCT(($F$24:$F$32&gt;=F24)*$C$24:$C$32)</f>
        <v>0.699471734678049</v>
      </c>
      <c r="H24" s="52" t="n">
        <f aca="false">F24-1000000000000*(G24&lt;(1-Dashboard!$C$5))</f>
        <v>1500</v>
      </c>
      <c r="J24" s="4" t="s">
        <v>230</v>
      </c>
      <c r="K24" s="43" t="n">
        <f aca="false">SUMPRODUCT(($F$24:$F$32&gt;=K23)*$C$24:$C$32*$F$24:$F$32)/SUMPRODUCT(($F$24:$F$32&gt;=K23)*$C$24:$C$32)</f>
        <v>1500</v>
      </c>
    </row>
    <row r="25" customFormat="false" ht="15" hidden="false" customHeight="false" outlineLevel="0" collapsed="false">
      <c r="B25" s="47" t="n">
        <f aca="false">$C$13</f>
        <v>-3</v>
      </c>
      <c r="C25" s="48" t="n">
        <f aca="false">$E$13</f>
        <v>0.00443186162003127</v>
      </c>
      <c r="D25" s="49" t="n">
        <f aca="false">$C$5*EXP($C$8*B25)</f>
        <v>36.6531468482055</v>
      </c>
      <c r="E25" s="51" t="n">
        <f aca="false">+Positions!$F$11*(IF(D25&gt;=80,1,0)-Positions!$G$11)-Positions!$F$12*(IF(D25&gt;=90,1,0)-Positions!$G$12)</f>
        <v>-1500</v>
      </c>
      <c r="F25" s="51" t="n">
        <f aca="false">-E25</f>
        <v>1500</v>
      </c>
      <c r="G25" s="48" t="n">
        <f aca="false">SUMPRODUCT(($F$24:$F$32&gt;=F25)*$C$24:$C$32)</f>
        <v>0.699471734678049</v>
      </c>
      <c r="H25" s="52" t="n">
        <f aca="false">F25-1000000000000*(G25&lt;(1-Dashboard!$C$5))</f>
        <v>1500</v>
      </c>
      <c r="J25" s="4" t="s">
        <v>231</v>
      </c>
      <c r="K25" s="43" t="n">
        <f aca="false">MAX($F$24:$F$32)</f>
        <v>1500</v>
      </c>
    </row>
    <row r="26" customFormat="false" ht="15" hidden="false" customHeight="false" outlineLevel="0" collapsed="false">
      <c r="B26" s="47" t="n">
        <f aca="false">$C$14</f>
        <v>-2</v>
      </c>
      <c r="C26" s="48" t="n">
        <f aca="false">$E$14</f>
        <v>0.0539911274207044</v>
      </c>
      <c r="D26" s="49" t="n">
        <f aca="false">$C$5*EXP($C$8*B26)</f>
        <v>46.5330228356075</v>
      </c>
      <c r="E26" s="51" t="n">
        <f aca="false">+Positions!$F$11*(IF(D26&gt;=80,1,0)-Positions!$G$11)-Positions!$F$12*(IF(D26&gt;=90,1,0)-Positions!$G$12)</f>
        <v>-1500</v>
      </c>
      <c r="F26" s="51" t="n">
        <f aca="false">-E26</f>
        <v>1500</v>
      </c>
      <c r="G26" s="48" t="n">
        <f aca="false">SUMPRODUCT(($F$24:$F$32&gt;=F26)*$C$24:$C$32)</f>
        <v>0.699471734678049</v>
      </c>
      <c r="H26" s="52" t="n">
        <f aca="false">F26-1000000000000*(G26&lt;(1-Dashboard!$C$5))</f>
        <v>1500</v>
      </c>
      <c r="J26" s="15" t="s">
        <v>232</v>
      </c>
      <c r="K26" s="16" t="n">
        <f aca="false">MAX(K24,0)</f>
        <v>1500</v>
      </c>
    </row>
    <row r="27" customFormat="false" ht="15" hidden="false" customHeight="false" outlineLevel="0" collapsed="false">
      <c r="B27" s="47" t="n">
        <f aca="false">$C$15</f>
        <v>-1</v>
      </c>
      <c r="C27" s="48" t="n">
        <f aca="false">$E$15</f>
        <v>0.241971445656601</v>
      </c>
      <c r="D27" s="49" t="n">
        <f aca="false">$C$5*EXP($C$8*B27)</f>
        <v>59.0760248550168</v>
      </c>
      <c r="E27" s="51" t="n">
        <f aca="false">+Positions!$F$11*(IF(D27&gt;=80,1,0)-Positions!$G$11)-Positions!$F$12*(IF(D27&gt;=90,1,0)-Positions!$G$12)</f>
        <v>-1500</v>
      </c>
      <c r="F27" s="51" t="n">
        <f aca="false">-E27</f>
        <v>1500</v>
      </c>
      <c r="G27" s="48" t="n">
        <f aca="false">SUMPRODUCT(($F$24:$F$32&gt;=F27)*$C$24:$C$32)</f>
        <v>0.699471734678049</v>
      </c>
      <c r="H27" s="52" t="n">
        <f aca="false">F27-1000000000000*(G27&lt;(1-Dashboard!$C$5))</f>
        <v>1500</v>
      </c>
      <c r="J27" s="4" t="s">
        <v>44</v>
      </c>
      <c r="K27" s="9" t="n">
        <f aca="false">Positions!$J$11+Positions!$J$12</f>
        <v>4500</v>
      </c>
    </row>
    <row r="28" customFormat="false" ht="15" hidden="false" customHeight="false" outlineLevel="0" collapsed="false">
      <c r="B28" s="47" t="n">
        <f aca="false">$C$16</f>
        <v>0</v>
      </c>
      <c r="C28" s="48" t="n">
        <f aca="false">$E$16</f>
        <v>0.398943469356098</v>
      </c>
      <c r="D28" s="49" t="n">
        <f aca="false">$C$5*EXP($C$8*B28)</f>
        <v>75</v>
      </c>
      <c r="E28" s="51" t="n">
        <f aca="false">+Positions!$F$11*(IF(D28&gt;=80,1,0)-Positions!$G$11)-Positions!$F$12*(IF(D28&gt;=90,1,0)-Positions!$G$12)</f>
        <v>-1500</v>
      </c>
      <c r="F28" s="51" t="n">
        <f aca="false">-E28</f>
        <v>1500</v>
      </c>
      <c r="G28" s="48" t="n">
        <f aca="false">SUMPRODUCT(($F$24:$F$32&gt;=F28)*$C$24:$C$32)</f>
        <v>0.699471734678049</v>
      </c>
      <c r="H28" s="52" t="n">
        <f aca="false">F28-1000000000000*(G28&lt;(1-Dashboard!$C$5))</f>
        <v>1500</v>
      </c>
      <c r="J28" s="4" t="s">
        <v>233</v>
      </c>
      <c r="K28" s="10" t="n">
        <f aca="false">1-K26/K27</f>
        <v>0.666666666666667</v>
      </c>
    </row>
    <row r="29" customFormat="false" ht="15" hidden="false" customHeight="false" outlineLevel="0" collapsed="false">
      <c r="B29" s="47" t="n">
        <f aca="false">$C$17</f>
        <v>1</v>
      </c>
      <c r="C29" s="48" t="n">
        <f aca="false">$E$17</f>
        <v>0.241971445656601</v>
      </c>
      <c r="D29" s="49" t="n">
        <f aca="false">$C$5*EXP($C$8*B29)</f>
        <v>95.2162914448757</v>
      </c>
      <c r="E29" s="51" t="n">
        <f aca="false">+Positions!$F$11*(IF(D29&gt;=80,1,0)-Positions!$G$11)-Positions!$F$12*(IF(D29&gt;=90,1,0)-Positions!$G$12)</f>
        <v>500</v>
      </c>
      <c r="F29" s="51" t="n">
        <f aca="false">-E29</f>
        <v>-500</v>
      </c>
      <c r="G29" s="48" t="n">
        <f aca="false">SUMPRODUCT(($F$24:$F$32&gt;=F29)*$C$24:$C$32)</f>
        <v>1</v>
      </c>
      <c r="H29" s="52" t="n">
        <f aca="false">F29-1000000000000*(G29&lt;(1-Dashboard!$C$5))</f>
        <v>-500</v>
      </c>
    </row>
    <row r="30" customFormat="false" ht="15" hidden="false" customHeight="false" outlineLevel="0" collapsed="false">
      <c r="B30" s="47" t="n">
        <f aca="false">$C$18</f>
        <v>2</v>
      </c>
      <c r="C30" s="48" t="n">
        <f aca="false">$E$18</f>
        <v>0.0539911274207044</v>
      </c>
      <c r="D30" s="49" t="n">
        <f aca="false">$C$5*EXP($C$8*B30)</f>
        <v>120.881895420207</v>
      </c>
      <c r="E30" s="51" t="n">
        <f aca="false">+Positions!$F$11*(IF(D30&gt;=80,1,0)-Positions!$G$11)-Positions!$F$12*(IF(D30&gt;=90,1,0)-Positions!$G$12)</f>
        <v>500</v>
      </c>
      <c r="F30" s="51" t="n">
        <f aca="false">-E30</f>
        <v>-500</v>
      </c>
      <c r="G30" s="48" t="n">
        <f aca="false">SUMPRODUCT(($F$24:$F$32&gt;=F30)*$C$24:$C$32)</f>
        <v>1</v>
      </c>
      <c r="H30" s="52" t="n">
        <f aca="false">F30-1000000000000*(G30&lt;(1-Dashboard!$C$5))</f>
        <v>-500</v>
      </c>
    </row>
    <row r="31" customFormat="false" ht="15" hidden="false" customHeight="false" outlineLevel="0" collapsed="false">
      <c r="B31" s="47" t="n">
        <f aca="false">$C$19</f>
        <v>3</v>
      </c>
      <c r="C31" s="48" t="n">
        <f aca="false">$E$19</f>
        <v>0.00443186162003127</v>
      </c>
      <c r="D31" s="49" t="n">
        <f aca="false">$C$5*EXP($C$8*B31)</f>
        <v>153.465677129859</v>
      </c>
      <c r="E31" s="51" t="n">
        <f aca="false">+Positions!$F$11*(IF(D31&gt;=80,1,0)-Positions!$G$11)-Positions!$F$12*(IF(D31&gt;=90,1,0)-Positions!$G$12)</f>
        <v>500</v>
      </c>
      <c r="F31" s="51" t="n">
        <f aca="false">-E31</f>
        <v>-500</v>
      </c>
      <c r="G31" s="48" t="n">
        <f aca="false">SUMPRODUCT(($F$24:$F$32&gt;=F31)*$C$24:$C$32)</f>
        <v>1</v>
      </c>
      <c r="H31" s="52" t="n">
        <f aca="false">F31-1000000000000*(G31&lt;(1-Dashboard!$C$5))</f>
        <v>-500</v>
      </c>
    </row>
    <row r="32" customFormat="false" ht="15" hidden="false" customHeight="false" outlineLevel="0" collapsed="false">
      <c r="B32" s="47" t="n">
        <f aca="false">$C$20</f>
        <v>4</v>
      </c>
      <c r="C32" s="48" t="n">
        <f aca="false">$E$20</f>
        <v>0.000133830624614742</v>
      </c>
      <c r="D32" s="49" t="n">
        <f aca="false">$C$5*EXP($C$8*B32)</f>
        <v>194.832435205091</v>
      </c>
      <c r="E32" s="51" t="n">
        <f aca="false">+Positions!$F$11*(IF(D32&gt;=80,1,0)-Positions!$G$11)-Positions!$F$12*(IF(D32&gt;=90,1,0)-Positions!$G$12)</f>
        <v>500</v>
      </c>
      <c r="F32" s="51" t="n">
        <f aca="false">-E32</f>
        <v>-500</v>
      </c>
      <c r="G32" s="48" t="n">
        <f aca="false">SUMPRODUCT(($F$24:$F$32&gt;=F32)*$C$24:$C$32)</f>
        <v>1</v>
      </c>
      <c r="H32" s="52" t="n">
        <f aca="false">F32-1000000000000*(G32&lt;(1-Dashboard!$C$5))</f>
        <v>-500</v>
      </c>
    </row>
  </sheetData>
  <mergeCells count="1"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8" min="3" style="0" width="12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26"/>
    <col collapsed="false" customWidth="true" hidden="false" outlineLevel="0" max="12" min="12" style="0" width="13"/>
  </cols>
  <sheetData>
    <row r="2" customFormat="false" ht="16.15" hidden="false" customHeight="false" outlineLevel="0" collapsed="false">
      <c r="B2" s="30" t="s">
        <v>275</v>
      </c>
    </row>
    <row r="3" customFormat="false" ht="22.35" hidden="false" customHeight="true" outlineLevel="0" collapsed="false">
      <c r="B3" s="31" t="s">
        <v>276</v>
      </c>
      <c r="C3" s="31"/>
      <c r="D3" s="31"/>
      <c r="E3" s="31"/>
      <c r="F3" s="31"/>
      <c r="G3" s="31"/>
      <c r="H3" s="31"/>
      <c r="I3" s="31"/>
    </row>
    <row r="6" customFormat="false" ht="15" hidden="false" customHeight="false" outlineLevel="0" collapsed="false">
      <c r="B6" s="37" t="s">
        <v>277</v>
      </c>
      <c r="C6" s="37" t="s">
        <v>278</v>
      </c>
      <c r="D6" s="37" t="s">
        <v>279</v>
      </c>
      <c r="E6" s="37" t="s">
        <v>280</v>
      </c>
      <c r="F6" s="37" t="s">
        <v>281</v>
      </c>
      <c r="G6" s="37" t="s">
        <v>223</v>
      </c>
      <c r="H6" s="37" t="s">
        <v>224</v>
      </c>
      <c r="I6" s="37" t="s">
        <v>225</v>
      </c>
      <c r="J6" s="37" t="s">
        <v>226</v>
      </c>
      <c r="K6" s="15" t="s">
        <v>282</v>
      </c>
    </row>
    <row r="7" customFormat="false" ht="15" hidden="false" customHeight="false" outlineLevel="0" collapsed="false">
      <c r="B7" s="32" t="s">
        <v>283</v>
      </c>
      <c r="C7" s="14" t="n">
        <v>0.42</v>
      </c>
      <c r="D7" s="33" t="n">
        <v>1</v>
      </c>
      <c r="E7" s="33" t="n">
        <v>0</v>
      </c>
      <c r="F7" s="33" t="n">
        <v>0</v>
      </c>
      <c r="G7" s="9" t="n">
        <f aca="false">-Positions!$F$13*(D7-Positions!$G$13)-Positions!$F$14*(E7-Positions!$G$14)-Positions!$F$15*(F7-Positions!$G$15)</f>
        <v>-1940</v>
      </c>
      <c r="H7" s="43" t="n">
        <f aca="false">-G7</f>
        <v>1940</v>
      </c>
      <c r="I7" s="11" t="n">
        <f aca="false">SUMPRODUCT(($H$7:$H$10&gt;=H7)*$C$7:$C$10)</f>
        <v>0.42</v>
      </c>
      <c r="J7" s="43" t="n">
        <f aca="false">H7-1000000000000*(I7&lt;(1-Dashboard!$C$5))</f>
        <v>1940</v>
      </c>
      <c r="K7" s="4" t="s">
        <v>228</v>
      </c>
      <c r="L7" s="53" t="n">
        <f aca="false">1-Dashboard!$C$5</f>
        <v>0.01</v>
      </c>
    </row>
    <row r="8" customFormat="false" ht="15" hidden="false" customHeight="false" outlineLevel="0" collapsed="false">
      <c r="B8" s="32" t="s">
        <v>284</v>
      </c>
      <c r="C8" s="14" t="n">
        <v>0.33</v>
      </c>
      <c r="D8" s="33" t="n">
        <v>0</v>
      </c>
      <c r="E8" s="33" t="n">
        <v>1</v>
      </c>
      <c r="F8" s="33" t="n">
        <v>0</v>
      </c>
      <c r="G8" s="9" t="n">
        <f aca="false">-Positions!$F$13*(D8-Positions!$G$13)-Positions!$F$14*(E8-Positions!$G$14)-Positions!$F$15*(F8-Positions!$G$15)</f>
        <v>60.0000000000005</v>
      </c>
      <c r="H8" s="43" t="n">
        <f aca="false">-G8</f>
        <v>-60.0000000000005</v>
      </c>
      <c r="I8" s="11" t="n">
        <f aca="false">SUMPRODUCT(($H$7:$H$10&gt;=H8)*$C$7:$C$10)</f>
        <v>0.75</v>
      </c>
      <c r="J8" s="43" t="n">
        <f aca="false">H8-1000000000000*(I8&lt;(1-Dashboard!$C$5))</f>
        <v>-60.0000000000005</v>
      </c>
      <c r="K8" s="4" t="s">
        <v>229</v>
      </c>
      <c r="L8" s="43" t="n">
        <f aca="false">MAX($J$7:$J$10)</f>
        <v>1940</v>
      </c>
    </row>
    <row r="9" customFormat="false" ht="15" hidden="false" customHeight="false" outlineLevel="0" collapsed="false">
      <c r="B9" s="32" t="s">
        <v>285</v>
      </c>
      <c r="C9" s="14" t="n">
        <v>0.18</v>
      </c>
      <c r="D9" s="33" t="n">
        <v>0</v>
      </c>
      <c r="E9" s="33" t="n">
        <v>0</v>
      </c>
      <c r="F9" s="33" t="n">
        <v>1</v>
      </c>
      <c r="G9" s="9" t="n">
        <f aca="false">-Positions!$F$13*(D9-Positions!$G$13)-Positions!$F$14*(E9-Positions!$G$14)-Positions!$F$15*(F9-Positions!$G$15)</f>
        <v>2060</v>
      </c>
      <c r="H9" s="43" t="n">
        <f aca="false">-G9</f>
        <v>-2060</v>
      </c>
      <c r="I9" s="11" t="n">
        <f aca="false">SUMPRODUCT(($H$7:$H$10&gt;=H9)*$C$7:$C$10)</f>
        <v>0.93</v>
      </c>
      <c r="J9" s="43" t="n">
        <f aca="false">H9-1000000000000*(I9&lt;(1-Dashboard!$C$5))</f>
        <v>-2060</v>
      </c>
      <c r="K9" s="4" t="s">
        <v>230</v>
      </c>
      <c r="L9" s="43" t="n">
        <f aca="false">SUMPRODUCT(($H$7:$H$10&gt;=L8)*$C$7:$C$10*$H$7:$H$10)/SUMPRODUCT(($H$7:$H$10&gt;=L8)*$C$7:$C$10)</f>
        <v>1940</v>
      </c>
    </row>
    <row r="10" customFormat="false" ht="15" hidden="false" customHeight="false" outlineLevel="0" collapsed="false">
      <c r="B10" s="32" t="s">
        <v>286</v>
      </c>
      <c r="C10" s="14" t="n">
        <v>0.07</v>
      </c>
      <c r="D10" s="33" t="n">
        <v>0</v>
      </c>
      <c r="E10" s="33" t="n">
        <v>0</v>
      </c>
      <c r="F10" s="33" t="n">
        <v>0</v>
      </c>
      <c r="G10" s="9" t="n">
        <f aca="false">-Positions!$F$13*(D10-Positions!$G$13)-Positions!$F$14*(E10-Positions!$G$14)-Positions!$F$15*(F10-Positions!$G$15)</f>
        <v>6060</v>
      </c>
      <c r="H10" s="43" t="n">
        <f aca="false">-G10</f>
        <v>-6060</v>
      </c>
      <c r="I10" s="11" t="n">
        <f aca="false">SUMPRODUCT(($H$7:$H$10&gt;=H10)*$C$7:$C$10)</f>
        <v>1</v>
      </c>
      <c r="J10" s="43" t="n">
        <f aca="false">H10-1000000000000*(I10&lt;(1-Dashboard!$C$5))</f>
        <v>-6060</v>
      </c>
      <c r="K10" s="4" t="s">
        <v>231</v>
      </c>
      <c r="L10" s="43" t="n">
        <f aca="false">MAX($H$7:$H$10)</f>
        <v>1940</v>
      </c>
    </row>
    <row r="11" customFormat="false" ht="15" hidden="false" customHeight="false" outlineLevel="0" collapsed="false">
      <c r="B11" s="60" t="s">
        <v>287</v>
      </c>
      <c r="C11" s="61" t="n">
        <f aca="false">SUM($C$7:$C$10)</f>
        <v>1</v>
      </c>
      <c r="K11" s="15" t="s">
        <v>232</v>
      </c>
      <c r="L11" s="16" t="n">
        <f aca="false">MAX(L9,0)</f>
        <v>1940</v>
      </c>
    </row>
    <row r="12" customFormat="false" ht="15" hidden="false" customHeight="false" outlineLevel="0" collapsed="false">
      <c r="K12" s="4" t="s">
        <v>44</v>
      </c>
      <c r="L12" s="9" t="n">
        <f aca="false">Positions!$J$13+Positions!$J$14+Positions!$J$15</f>
        <v>11940</v>
      </c>
    </row>
    <row r="13" customFormat="false" ht="15" hidden="false" customHeight="false" outlineLevel="0" collapsed="false">
      <c r="K13" s="4" t="s">
        <v>233</v>
      </c>
      <c r="L13" s="10" t="n">
        <f aca="false">1-L11/L12</f>
        <v>0.837520938023451</v>
      </c>
    </row>
  </sheetData>
  <mergeCells count="1">
    <mergeCell ref="B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4" min="2" style="0" width="10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10" min="10" style="0" width="28"/>
    <col collapsed="false" customWidth="true" hidden="false" outlineLevel="0" max="11" min="11" style="0" width="13"/>
  </cols>
  <sheetData>
    <row r="2" customFormat="false" ht="16.15" hidden="false" customHeight="false" outlineLevel="0" collapsed="false">
      <c r="B2" s="30" t="s">
        <v>288</v>
      </c>
    </row>
    <row r="3" customFormat="false" ht="22.35" hidden="false" customHeight="true" outlineLevel="0" collapsed="false">
      <c r="B3" s="31" t="s">
        <v>289</v>
      </c>
      <c r="C3" s="31"/>
      <c r="D3" s="31"/>
      <c r="E3" s="31"/>
      <c r="F3" s="31"/>
      <c r="G3" s="31"/>
      <c r="H3" s="31"/>
    </row>
    <row r="6" customFormat="false" ht="15" hidden="false" customHeight="false" outlineLevel="0" collapsed="false">
      <c r="B6" s="6" t="s">
        <v>100</v>
      </c>
      <c r="C6" s="6" t="s">
        <v>103</v>
      </c>
      <c r="D6" s="6" t="s">
        <v>290</v>
      </c>
      <c r="E6" s="6" t="s">
        <v>105</v>
      </c>
      <c r="F6" s="6" t="s">
        <v>248</v>
      </c>
      <c r="G6" s="6" t="s">
        <v>291</v>
      </c>
      <c r="H6" s="6" t="s">
        <v>108</v>
      </c>
      <c r="J6" s="15" t="s">
        <v>292</v>
      </c>
    </row>
    <row r="7" customFormat="false" ht="15" hidden="false" customHeight="false" outlineLevel="0" collapsed="false">
      <c r="B7" s="62" t="str">
        <f aca="false">Positions!A16</f>
        <v>C1</v>
      </c>
      <c r="C7" s="62" t="str">
        <f aca="false">Positions!E16</f>
        <v>Long</v>
      </c>
      <c r="D7" s="63" t="n">
        <f aca="false">Positions!F16</f>
        <v>1000</v>
      </c>
      <c r="E7" s="53" t="n">
        <f aca="false">Positions!G16</f>
        <v>0.3</v>
      </c>
      <c r="F7" s="43" t="n">
        <f aca="false">IF(Positions!E16="Long",Positions!F16*(Positions!G16-Positions!H16),Positions!F16*(Positions!H16-Positions!G16))</f>
        <v>0</v>
      </c>
      <c r="G7" s="43" t="n">
        <f aca="false">Positions!F16^2*Positions!H16*(1-Positions!H16)</f>
        <v>210000</v>
      </c>
      <c r="H7" s="9" t="n">
        <f aca="false">Positions!J16</f>
        <v>300</v>
      </c>
      <c r="J7" s="4" t="s">
        <v>293</v>
      </c>
      <c r="K7" s="43" t="n">
        <f aca="false">F27</f>
        <v>0</v>
      </c>
    </row>
    <row r="8" customFormat="false" ht="15" hidden="false" customHeight="false" outlineLevel="0" collapsed="false">
      <c r="B8" s="62" t="str">
        <f aca="false">Positions!A17</f>
        <v>C2</v>
      </c>
      <c r="C8" s="62" t="str">
        <f aca="false">Positions!E17</f>
        <v>Short</v>
      </c>
      <c r="D8" s="63" t="n">
        <f aca="false">Positions!F17</f>
        <v>1000</v>
      </c>
      <c r="E8" s="53" t="n">
        <f aca="false">Positions!G17</f>
        <v>0.34</v>
      </c>
      <c r="F8" s="43" t="n">
        <f aca="false">IF(Positions!E17="Long",Positions!F17*(Positions!G17-Positions!H17),Positions!F17*(Positions!H17-Positions!G17))</f>
        <v>0</v>
      </c>
      <c r="G8" s="43" t="n">
        <f aca="false">Positions!F17^2*Positions!H17*(1-Positions!H17)</f>
        <v>224400</v>
      </c>
      <c r="H8" s="9" t="n">
        <f aca="false">Positions!J17</f>
        <v>660</v>
      </c>
      <c r="J8" s="4" t="s">
        <v>294</v>
      </c>
      <c r="K8" s="43" t="n">
        <f aca="false">SQRT(G27)</f>
        <v>2178.57751755589</v>
      </c>
    </row>
    <row r="9" customFormat="false" ht="15" hidden="false" customHeight="false" outlineLevel="0" collapsed="false">
      <c r="B9" s="62" t="str">
        <f aca="false">Positions!A18</f>
        <v>C3</v>
      </c>
      <c r="C9" s="62" t="str">
        <f aca="false">Positions!E18</f>
        <v>Long</v>
      </c>
      <c r="D9" s="63" t="n">
        <f aca="false">Positions!F18</f>
        <v>1000</v>
      </c>
      <c r="E9" s="53" t="n">
        <f aca="false">Positions!G18</f>
        <v>0.38</v>
      </c>
      <c r="F9" s="43" t="n">
        <f aca="false">IF(Positions!E18="Long",Positions!F18*(Positions!G18-Positions!H18),Positions!F18*(Positions!H18-Positions!G18))</f>
        <v>0</v>
      </c>
      <c r="G9" s="43" t="n">
        <f aca="false">Positions!F18^2*Positions!H18*(1-Positions!H18)</f>
        <v>235600</v>
      </c>
      <c r="H9" s="9" t="n">
        <f aca="false">Positions!J18</f>
        <v>380</v>
      </c>
      <c r="J9" s="4" t="s">
        <v>295</v>
      </c>
      <c r="K9" s="53" t="n">
        <f aca="false">NORMSINV(Dashboard!$C$5)</f>
        <v>2.32634787404084</v>
      </c>
    </row>
    <row r="10" customFormat="false" ht="15" hidden="false" customHeight="false" outlineLevel="0" collapsed="false">
      <c r="B10" s="62" t="str">
        <f aca="false">Positions!A19</f>
        <v>C4</v>
      </c>
      <c r="C10" s="62" t="str">
        <f aca="false">Positions!E19</f>
        <v>Short</v>
      </c>
      <c r="D10" s="63" t="n">
        <f aca="false">Positions!F19</f>
        <v>1000</v>
      </c>
      <c r="E10" s="53" t="n">
        <f aca="false">Positions!G19</f>
        <v>0.42</v>
      </c>
      <c r="F10" s="43" t="n">
        <f aca="false">IF(Positions!E19="Long",Positions!F19*(Positions!G19-Positions!H19),Positions!F19*(Positions!H19-Positions!G19))</f>
        <v>0</v>
      </c>
      <c r="G10" s="43" t="n">
        <f aca="false">Positions!F19^2*Positions!H19*(1-Positions!H19)</f>
        <v>243600</v>
      </c>
      <c r="H10" s="9" t="n">
        <f aca="false">Positions!J19</f>
        <v>580</v>
      </c>
      <c r="J10" s="4" t="s">
        <v>296</v>
      </c>
      <c r="K10" s="43" t="n">
        <f aca="false">K7+K8*NORMDIST(K9,0,1,FALSE())/(1-Dashboard!$C$5)</f>
        <v>5806.37577991563</v>
      </c>
    </row>
    <row r="11" customFormat="false" ht="15" hidden="false" customHeight="false" outlineLevel="0" collapsed="false">
      <c r="B11" s="62" t="str">
        <f aca="false">Positions!A20</f>
        <v>C5</v>
      </c>
      <c r="C11" s="62" t="str">
        <f aca="false">Positions!E20</f>
        <v>Long</v>
      </c>
      <c r="D11" s="63" t="n">
        <f aca="false">Positions!F20</f>
        <v>1000</v>
      </c>
      <c r="E11" s="53" t="n">
        <f aca="false">Positions!G20</f>
        <v>0.46</v>
      </c>
      <c r="F11" s="43" t="n">
        <f aca="false">IF(Positions!E20="Long",Positions!F20*(Positions!G20-Positions!H20),Positions!F20*(Positions!H20-Positions!G20))</f>
        <v>0</v>
      </c>
      <c r="G11" s="43" t="n">
        <f aca="false">Positions!F20^2*Positions!H20*(1-Positions!H20)</f>
        <v>248400</v>
      </c>
      <c r="H11" s="9" t="n">
        <f aca="false">Positions!J20</f>
        <v>460</v>
      </c>
      <c r="J11" s="4" t="s">
        <v>297</v>
      </c>
      <c r="K11" s="43" t="n">
        <f aca="false">K7+K8*K9</f>
        <v>5068.12917639933</v>
      </c>
    </row>
    <row r="12" customFormat="false" ht="15" hidden="false" customHeight="false" outlineLevel="0" collapsed="false">
      <c r="B12" s="62" t="str">
        <f aca="false">Positions!A21</f>
        <v>C6</v>
      </c>
      <c r="C12" s="62" t="str">
        <f aca="false">Positions!E21</f>
        <v>Short</v>
      </c>
      <c r="D12" s="63" t="n">
        <f aca="false">Positions!F21</f>
        <v>1000</v>
      </c>
      <c r="E12" s="53" t="n">
        <f aca="false">Positions!G21</f>
        <v>0.5</v>
      </c>
      <c r="F12" s="43" t="n">
        <f aca="false">IF(Positions!E21="Long",Positions!F21*(Positions!G21-Positions!H21),Positions!F21*(Positions!H21-Positions!G21))</f>
        <v>0</v>
      </c>
      <c r="G12" s="43" t="n">
        <f aca="false">Positions!F21^2*Positions!H21*(1-Positions!H21)</f>
        <v>250000</v>
      </c>
      <c r="H12" s="9" t="n">
        <f aca="false">Positions!J21</f>
        <v>500</v>
      </c>
      <c r="J12" s="15" t="s">
        <v>232</v>
      </c>
      <c r="K12" s="16" t="n">
        <f aca="false">MAX(K10,0)</f>
        <v>5806.37577991563</v>
      </c>
    </row>
    <row r="13" customFormat="false" ht="15" hidden="false" customHeight="false" outlineLevel="0" collapsed="false">
      <c r="B13" s="62" t="str">
        <f aca="false">Positions!A22</f>
        <v>C7</v>
      </c>
      <c r="C13" s="62" t="str">
        <f aca="false">Positions!E22</f>
        <v>Long</v>
      </c>
      <c r="D13" s="63" t="n">
        <f aca="false">Positions!F22</f>
        <v>1000</v>
      </c>
      <c r="E13" s="53" t="n">
        <f aca="false">Positions!G22</f>
        <v>0.54</v>
      </c>
      <c r="F13" s="43" t="n">
        <f aca="false">IF(Positions!E22="Long",Positions!F22*(Positions!G22-Positions!H22),Positions!F22*(Positions!H22-Positions!G22))</f>
        <v>0</v>
      </c>
      <c r="G13" s="43" t="n">
        <f aca="false">Positions!F22^2*Positions!H22*(1-Positions!H22)</f>
        <v>248400</v>
      </c>
      <c r="H13" s="9" t="n">
        <f aca="false">Positions!J22</f>
        <v>540</v>
      </c>
      <c r="J13" s="4" t="s">
        <v>44</v>
      </c>
      <c r="K13" s="43" t="n">
        <f aca="false">H27</f>
        <v>9800</v>
      </c>
    </row>
    <row r="14" customFormat="false" ht="15" hidden="false" customHeight="false" outlineLevel="0" collapsed="false">
      <c r="B14" s="62" t="str">
        <f aca="false">Positions!A23</f>
        <v>C8</v>
      </c>
      <c r="C14" s="62" t="str">
        <f aca="false">Positions!E23</f>
        <v>Short</v>
      </c>
      <c r="D14" s="63" t="n">
        <f aca="false">Positions!F23</f>
        <v>1000</v>
      </c>
      <c r="E14" s="53" t="n">
        <f aca="false">Positions!G23</f>
        <v>0.58</v>
      </c>
      <c r="F14" s="43" t="n">
        <f aca="false">IF(Positions!E23="Long",Positions!F23*(Positions!G23-Positions!H23),Positions!F23*(Positions!H23-Positions!G23))</f>
        <v>0</v>
      </c>
      <c r="G14" s="43" t="n">
        <f aca="false">Positions!F23^2*Positions!H23*(1-Positions!H23)</f>
        <v>243600</v>
      </c>
      <c r="H14" s="9" t="n">
        <f aca="false">Positions!J23</f>
        <v>420</v>
      </c>
      <c r="J14" s="4" t="s">
        <v>298</v>
      </c>
      <c r="K14" s="10" t="n">
        <f aca="false">1-K12/K13</f>
        <v>0.407512675518813</v>
      </c>
    </row>
    <row r="15" customFormat="false" ht="15" hidden="false" customHeight="false" outlineLevel="0" collapsed="false">
      <c r="B15" s="62" t="str">
        <f aca="false">Positions!A24</f>
        <v>C9</v>
      </c>
      <c r="C15" s="62" t="str">
        <f aca="false">Positions!E24</f>
        <v>Long</v>
      </c>
      <c r="D15" s="63" t="n">
        <f aca="false">Positions!F24</f>
        <v>1000</v>
      </c>
      <c r="E15" s="53" t="n">
        <f aca="false">Positions!G24</f>
        <v>0.62</v>
      </c>
      <c r="F15" s="43" t="n">
        <f aca="false">IF(Positions!E24="Long",Positions!F24*(Positions!G24-Positions!H24),Positions!F24*(Positions!H24-Positions!G24))</f>
        <v>0</v>
      </c>
      <c r="G15" s="43" t="n">
        <f aca="false">Positions!F24^2*Positions!H24*(1-Positions!H24)</f>
        <v>235600</v>
      </c>
      <c r="H15" s="9" t="n">
        <f aca="false">Positions!J24</f>
        <v>620</v>
      </c>
    </row>
    <row r="16" customFormat="false" ht="15" hidden="false" customHeight="false" outlineLevel="0" collapsed="false">
      <c r="B16" s="62" t="str">
        <f aca="false">Positions!A25</f>
        <v>C10</v>
      </c>
      <c r="C16" s="62" t="str">
        <f aca="false">Positions!E25</f>
        <v>Short</v>
      </c>
      <c r="D16" s="63" t="n">
        <f aca="false">Positions!F25</f>
        <v>1000</v>
      </c>
      <c r="E16" s="53" t="n">
        <f aca="false">Positions!G25</f>
        <v>0.66</v>
      </c>
      <c r="F16" s="43" t="n">
        <f aca="false">IF(Positions!E25="Long",Positions!F25*(Positions!G25-Positions!H25),Positions!F25*(Positions!H25-Positions!G25))</f>
        <v>0</v>
      </c>
      <c r="G16" s="43" t="n">
        <f aca="false">Positions!F25^2*Positions!H25*(1-Positions!H25)</f>
        <v>224400</v>
      </c>
      <c r="H16" s="9" t="n">
        <f aca="false">Positions!J25</f>
        <v>340</v>
      </c>
    </row>
    <row r="17" customFormat="false" ht="15" hidden="false" customHeight="false" outlineLevel="0" collapsed="false">
      <c r="B17" s="62" t="str">
        <f aca="false">Positions!A26</f>
        <v>C11</v>
      </c>
      <c r="C17" s="62" t="str">
        <f aca="false">Positions!E26</f>
        <v>Long</v>
      </c>
      <c r="D17" s="63" t="n">
        <f aca="false">Positions!F26</f>
        <v>1000</v>
      </c>
      <c r="E17" s="53" t="n">
        <f aca="false">Positions!G26</f>
        <v>0.31</v>
      </c>
      <c r="F17" s="43" t="n">
        <f aca="false">IF(Positions!E26="Long",Positions!F26*(Positions!G26-Positions!H26),Positions!F26*(Positions!H26-Positions!G26))</f>
        <v>0</v>
      </c>
      <c r="G17" s="43" t="n">
        <f aca="false">Positions!F26^2*Positions!H26*(1-Positions!H26)</f>
        <v>213900</v>
      </c>
      <c r="H17" s="9" t="n">
        <f aca="false">Positions!J26</f>
        <v>310</v>
      </c>
    </row>
    <row r="18" customFormat="false" ht="15" hidden="false" customHeight="false" outlineLevel="0" collapsed="false">
      <c r="B18" s="62" t="str">
        <f aca="false">Positions!A27</f>
        <v>C12</v>
      </c>
      <c r="C18" s="62" t="str">
        <f aca="false">Positions!E27</f>
        <v>Short</v>
      </c>
      <c r="D18" s="63" t="n">
        <f aca="false">Positions!F27</f>
        <v>1000</v>
      </c>
      <c r="E18" s="53" t="n">
        <f aca="false">Positions!G27</f>
        <v>0.37</v>
      </c>
      <c r="F18" s="43" t="n">
        <f aca="false">IF(Positions!E27="Long",Positions!F27*(Positions!G27-Positions!H27),Positions!F27*(Positions!H27-Positions!G27))</f>
        <v>0</v>
      </c>
      <c r="G18" s="43" t="n">
        <f aca="false">Positions!F27^2*Positions!H27*(1-Positions!H27)</f>
        <v>233100</v>
      </c>
      <c r="H18" s="9" t="n">
        <f aca="false">Positions!J27</f>
        <v>630</v>
      </c>
    </row>
    <row r="19" customFormat="false" ht="15" hidden="false" customHeight="false" outlineLevel="0" collapsed="false">
      <c r="B19" s="62" t="str">
        <f aca="false">Positions!A28</f>
        <v>C13</v>
      </c>
      <c r="C19" s="62" t="str">
        <f aca="false">Positions!E28</f>
        <v>Long</v>
      </c>
      <c r="D19" s="63" t="n">
        <f aca="false">Positions!F28</f>
        <v>1000</v>
      </c>
      <c r="E19" s="53" t="n">
        <f aca="false">Positions!G28</f>
        <v>0.43</v>
      </c>
      <c r="F19" s="43" t="n">
        <f aca="false">IF(Positions!E28="Long",Positions!F28*(Positions!G28-Positions!H28),Positions!F28*(Positions!H28-Positions!G28))</f>
        <v>0</v>
      </c>
      <c r="G19" s="43" t="n">
        <f aca="false">Positions!F28^2*Positions!H28*(1-Positions!H28)</f>
        <v>245100</v>
      </c>
      <c r="H19" s="9" t="n">
        <f aca="false">Positions!J28</f>
        <v>430</v>
      </c>
    </row>
    <row r="20" customFormat="false" ht="15" hidden="false" customHeight="false" outlineLevel="0" collapsed="false">
      <c r="B20" s="62" t="str">
        <f aca="false">Positions!A29</f>
        <v>C14</v>
      </c>
      <c r="C20" s="62" t="str">
        <f aca="false">Positions!E29</f>
        <v>Short</v>
      </c>
      <c r="D20" s="63" t="n">
        <f aca="false">Positions!F29</f>
        <v>1000</v>
      </c>
      <c r="E20" s="53" t="n">
        <f aca="false">Positions!G29</f>
        <v>0.49</v>
      </c>
      <c r="F20" s="43" t="n">
        <f aca="false">IF(Positions!E29="Long",Positions!F29*(Positions!G29-Positions!H29),Positions!F29*(Positions!H29-Positions!G29))</f>
        <v>0</v>
      </c>
      <c r="G20" s="43" t="n">
        <f aca="false">Positions!F29^2*Positions!H29*(1-Positions!H29)</f>
        <v>249900</v>
      </c>
      <c r="H20" s="9" t="n">
        <f aca="false">Positions!J29</f>
        <v>510</v>
      </c>
    </row>
    <row r="21" customFormat="false" ht="15" hidden="false" customHeight="false" outlineLevel="0" collapsed="false">
      <c r="B21" s="62" t="str">
        <f aca="false">Positions!A30</f>
        <v>C15</v>
      </c>
      <c r="C21" s="62" t="str">
        <f aca="false">Positions!E30</f>
        <v>Long</v>
      </c>
      <c r="D21" s="63" t="n">
        <f aca="false">Positions!F30</f>
        <v>1000</v>
      </c>
      <c r="E21" s="53" t="n">
        <f aca="false">Positions!G30</f>
        <v>0.55</v>
      </c>
      <c r="F21" s="43" t="n">
        <f aca="false">IF(Positions!E30="Long",Positions!F30*(Positions!G30-Positions!H30),Positions!F30*(Positions!H30-Positions!G30))</f>
        <v>0</v>
      </c>
      <c r="G21" s="43" t="n">
        <f aca="false">Positions!F30^2*Positions!H30*(1-Positions!H30)</f>
        <v>247500</v>
      </c>
      <c r="H21" s="9" t="n">
        <f aca="false">Positions!J30</f>
        <v>550</v>
      </c>
    </row>
    <row r="22" customFormat="false" ht="15" hidden="false" customHeight="false" outlineLevel="0" collapsed="false">
      <c r="B22" s="62" t="str">
        <f aca="false">Positions!A31</f>
        <v>C16</v>
      </c>
      <c r="C22" s="62" t="str">
        <f aca="false">Positions!E31</f>
        <v>Short</v>
      </c>
      <c r="D22" s="63" t="n">
        <f aca="false">Positions!F31</f>
        <v>1000</v>
      </c>
      <c r="E22" s="53" t="n">
        <f aca="false">Positions!G31</f>
        <v>0.61</v>
      </c>
      <c r="F22" s="43" t="n">
        <f aca="false">IF(Positions!E31="Long",Positions!F31*(Positions!G31-Positions!H31),Positions!F31*(Positions!H31-Positions!G31))</f>
        <v>0</v>
      </c>
      <c r="G22" s="43" t="n">
        <f aca="false">Positions!F31^2*Positions!H31*(1-Positions!H31)</f>
        <v>237900</v>
      </c>
      <c r="H22" s="9" t="n">
        <f aca="false">Positions!J31</f>
        <v>390</v>
      </c>
    </row>
    <row r="23" customFormat="false" ht="15" hidden="false" customHeight="false" outlineLevel="0" collapsed="false">
      <c r="B23" s="62" t="str">
        <f aca="false">Positions!A32</f>
        <v>C17</v>
      </c>
      <c r="C23" s="62" t="str">
        <f aca="false">Positions!E32</f>
        <v>Long</v>
      </c>
      <c r="D23" s="63" t="n">
        <f aca="false">Positions!F32</f>
        <v>1000</v>
      </c>
      <c r="E23" s="53" t="n">
        <f aca="false">Positions!G32</f>
        <v>0.67</v>
      </c>
      <c r="F23" s="43" t="n">
        <f aca="false">IF(Positions!E32="Long",Positions!F32*(Positions!G32-Positions!H32),Positions!F32*(Positions!H32-Positions!G32))</f>
        <v>0</v>
      </c>
      <c r="G23" s="43" t="n">
        <f aca="false">Positions!F32^2*Positions!H32*(1-Positions!H32)</f>
        <v>221100</v>
      </c>
      <c r="H23" s="9" t="n">
        <f aca="false">Positions!J32</f>
        <v>670</v>
      </c>
    </row>
    <row r="24" customFormat="false" ht="15" hidden="false" customHeight="false" outlineLevel="0" collapsed="false">
      <c r="B24" s="62" t="str">
        <f aca="false">Positions!A33</f>
        <v>C18</v>
      </c>
      <c r="C24" s="62" t="str">
        <f aca="false">Positions!E33</f>
        <v>Short</v>
      </c>
      <c r="D24" s="63" t="n">
        <f aca="false">Positions!F33</f>
        <v>1000</v>
      </c>
      <c r="E24" s="53" t="n">
        <f aca="false">Positions!G33</f>
        <v>0.41</v>
      </c>
      <c r="F24" s="43" t="n">
        <f aca="false">IF(Positions!E33="Long",Positions!F33*(Positions!G33-Positions!H33),Positions!F33*(Positions!H33-Positions!G33))</f>
        <v>0</v>
      </c>
      <c r="G24" s="43" t="n">
        <f aca="false">Positions!F33^2*Positions!H33*(1-Positions!H33)</f>
        <v>241900</v>
      </c>
      <c r="H24" s="9" t="n">
        <f aca="false">Positions!J33</f>
        <v>590</v>
      </c>
    </row>
    <row r="25" customFormat="false" ht="15" hidden="false" customHeight="false" outlineLevel="0" collapsed="false">
      <c r="B25" s="62" t="str">
        <f aca="false">Positions!A34</f>
        <v>C19</v>
      </c>
      <c r="C25" s="62" t="str">
        <f aca="false">Positions!E34</f>
        <v>Long</v>
      </c>
      <c r="D25" s="63" t="n">
        <f aca="false">Positions!F34</f>
        <v>1000</v>
      </c>
      <c r="E25" s="53" t="n">
        <f aca="false">Positions!G34</f>
        <v>0.51</v>
      </c>
      <c r="F25" s="43" t="n">
        <f aca="false">IF(Positions!E34="Long",Positions!F34*(Positions!G34-Positions!H34),Positions!F34*(Positions!H34-Positions!G34))</f>
        <v>0</v>
      </c>
      <c r="G25" s="43" t="n">
        <f aca="false">Positions!F34^2*Positions!H34*(1-Positions!H34)</f>
        <v>249900</v>
      </c>
      <c r="H25" s="9" t="n">
        <f aca="false">Positions!J34</f>
        <v>510</v>
      </c>
    </row>
    <row r="26" customFormat="false" ht="15" hidden="false" customHeight="false" outlineLevel="0" collapsed="false">
      <c r="B26" s="62" t="str">
        <f aca="false">Positions!A35</f>
        <v>C20</v>
      </c>
      <c r="C26" s="62" t="str">
        <f aca="false">Positions!E35</f>
        <v>Short</v>
      </c>
      <c r="D26" s="63" t="n">
        <f aca="false">Positions!F35</f>
        <v>1000</v>
      </c>
      <c r="E26" s="53" t="n">
        <f aca="false">Positions!G35</f>
        <v>0.59</v>
      </c>
      <c r="F26" s="43" t="n">
        <f aca="false">IF(Positions!E35="Long",Positions!F35*(Positions!G35-Positions!H35),Positions!F35*(Positions!H35-Positions!G35))</f>
        <v>0</v>
      </c>
      <c r="G26" s="43" t="n">
        <f aca="false">Positions!F35^2*Positions!H35*(1-Positions!H35)</f>
        <v>241900</v>
      </c>
      <c r="H26" s="9" t="n">
        <f aca="false">Positions!J35</f>
        <v>410</v>
      </c>
    </row>
    <row r="27" customFormat="false" ht="15" hidden="false" customHeight="false" outlineLevel="0" collapsed="false">
      <c r="B27" s="15" t="s">
        <v>299</v>
      </c>
      <c r="F27" s="16" t="n">
        <f aca="false">SUM(F7:F26)</f>
        <v>0</v>
      </c>
      <c r="G27" s="16" t="n">
        <f aca="false">SUM(G7:G26)</f>
        <v>4746200</v>
      </c>
      <c r="H27" s="16" t="n">
        <f aca="false">SUM(H7:H26)</f>
        <v>9800</v>
      </c>
    </row>
  </sheetData>
  <mergeCells count="1"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10" min="2" style="0" width="12"/>
    <col collapsed="false" customWidth="true" hidden="false" outlineLevel="0" max="11" min="11" style="0" width="28"/>
    <col collapsed="false" customWidth="true" hidden="false" outlineLevel="0" max="12" min="12" style="0" width="13"/>
  </cols>
  <sheetData>
    <row r="2" customFormat="false" ht="16.15" hidden="false" customHeight="false" outlineLevel="0" collapsed="false">
      <c r="B2" s="30" t="s">
        <v>300</v>
      </c>
    </row>
    <row r="3" customFormat="false" ht="32.8" hidden="false" customHeight="true" outlineLevel="0" collapsed="false">
      <c r="B3" s="31" t="s">
        <v>301</v>
      </c>
      <c r="C3" s="31"/>
      <c r="D3" s="31"/>
      <c r="E3" s="31"/>
      <c r="F3" s="31"/>
      <c r="G3" s="31"/>
      <c r="H3" s="31"/>
      <c r="I3" s="31"/>
    </row>
    <row r="5" customFormat="false" ht="15" hidden="false" customHeight="false" outlineLevel="0" collapsed="false">
      <c r="B5" s="4" t="s">
        <v>302</v>
      </c>
    </row>
    <row r="6" customFormat="false" ht="15" hidden="false" customHeight="false" outlineLevel="0" collapsed="false">
      <c r="B6" s="4" t="s">
        <v>303</v>
      </c>
      <c r="C6" s="14" t="n">
        <v>0.46</v>
      </c>
    </row>
    <row r="7" customFormat="false" ht="15" hidden="false" customHeight="false" outlineLevel="0" collapsed="false">
      <c r="B7" s="4" t="s">
        <v>304</v>
      </c>
      <c r="C7" s="14" t="n">
        <v>0.42</v>
      </c>
    </row>
    <row r="8" customFormat="false" ht="15" hidden="false" customHeight="false" outlineLevel="0" collapsed="false">
      <c r="B8" s="4" t="s">
        <v>305</v>
      </c>
      <c r="C8" s="14" t="n">
        <v>0.5</v>
      </c>
    </row>
    <row r="9" customFormat="false" ht="15" hidden="false" customHeight="false" outlineLevel="0" collapsed="false">
      <c r="B9" s="4" t="s">
        <v>306</v>
      </c>
      <c r="C9" s="11" t="n">
        <f aca="false">C6*C7*C8</f>
        <v>0.0966</v>
      </c>
    </row>
    <row r="12" customFormat="false" ht="15" hidden="false" customHeight="false" outlineLevel="0" collapsed="false">
      <c r="B12" s="37" t="s">
        <v>307</v>
      </c>
      <c r="C12" s="37" t="s">
        <v>308</v>
      </c>
      <c r="D12" s="37" t="s">
        <v>309</v>
      </c>
      <c r="E12" s="37" t="s">
        <v>278</v>
      </c>
      <c r="F12" s="37" t="s">
        <v>310</v>
      </c>
      <c r="G12" s="37" t="s">
        <v>223</v>
      </c>
      <c r="H12" s="37" t="s">
        <v>224</v>
      </c>
      <c r="I12" s="37" t="s">
        <v>225</v>
      </c>
      <c r="J12" s="37" t="s">
        <v>226</v>
      </c>
      <c r="K12" s="15" t="s">
        <v>311</v>
      </c>
    </row>
    <row r="13" customFormat="false" ht="15" hidden="false" customHeight="false" outlineLevel="0" collapsed="false">
      <c r="B13" s="33" t="n">
        <v>1</v>
      </c>
      <c r="C13" s="33" t="n">
        <v>1</v>
      </c>
      <c r="D13" s="33" t="n">
        <v>1</v>
      </c>
      <c r="E13" s="11" t="n">
        <f aca="false">IF(B13=1,$C$6,1-$C$6)*IF(C13=1,$C$7,1-$C$7)*IF(D13=1,$C$8,1-$C$8)</f>
        <v>0.0966</v>
      </c>
      <c r="F13" s="41" t="n">
        <f aca="false">IF(AND(B13=1,C13=1,D13=1),1,0)</f>
        <v>1</v>
      </c>
      <c r="G13" s="9" t="n">
        <f aca="false">Positions!$F$36*(F13-Positions!$G$36)</f>
        <v>903.4</v>
      </c>
      <c r="H13" s="9" t="n">
        <f aca="false">-G13</f>
        <v>-903.4</v>
      </c>
      <c r="I13" s="11" t="n">
        <f aca="false">SUMPRODUCT(($H$13:$H$20&gt;=H13)*$E$13:$E$20)</f>
        <v>1</v>
      </c>
      <c r="J13" s="43" t="n">
        <f aca="false">H13-1000000000000*(I13&lt;(1-Dashboard!$C$5))</f>
        <v>-903.4</v>
      </c>
      <c r="K13" s="4" t="s">
        <v>228</v>
      </c>
      <c r="L13" s="53" t="n">
        <f aca="false">1-Dashboard!$C$5</f>
        <v>0.01</v>
      </c>
    </row>
    <row r="14" customFormat="false" ht="15" hidden="false" customHeight="false" outlineLevel="0" collapsed="false">
      <c r="B14" s="33" t="n">
        <v>1</v>
      </c>
      <c r="C14" s="33" t="n">
        <v>1</v>
      </c>
      <c r="D14" s="33" t="n">
        <v>0</v>
      </c>
      <c r="E14" s="11" t="n">
        <f aca="false">IF(B14=1,$C$6,1-$C$6)*IF(C14=1,$C$7,1-$C$7)*IF(D14=1,$C$8,1-$C$8)</f>
        <v>0.0966</v>
      </c>
      <c r="F14" s="41" t="n">
        <f aca="false">IF(AND(B14=1,C14=1,D14=1),1,0)</f>
        <v>0</v>
      </c>
      <c r="G14" s="9" t="n">
        <f aca="false">Positions!$F$36*(F14-Positions!$G$36)</f>
        <v>-96.6</v>
      </c>
      <c r="H14" s="9" t="n">
        <f aca="false">-G14</f>
        <v>96.6</v>
      </c>
      <c r="I14" s="11" t="n">
        <f aca="false">SUMPRODUCT(($H$13:$H$20&gt;=H14)*$E$13:$E$20)</f>
        <v>0.9034</v>
      </c>
      <c r="J14" s="43" t="n">
        <f aca="false">H14-1000000000000*(I14&lt;(1-Dashboard!$C$5))</f>
        <v>96.6</v>
      </c>
      <c r="K14" s="4" t="s">
        <v>229</v>
      </c>
      <c r="L14" s="43" t="n">
        <f aca="false">MAX($J$13:$J$20)</f>
        <v>96.6</v>
      </c>
    </row>
    <row r="15" customFormat="false" ht="15" hidden="false" customHeight="false" outlineLevel="0" collapsed="false">
      <c r="B15" s="33" t="n">
        <v>1</v>
      </c>
      <c r="C15" s="33" t="n">
        <v>0</v>
      </c>
      <c r="D15" s="33" t="n">
        <v>1</v>
      </c>
      <c r="E15" s="11" t="n">
        <f aca="false">IF(B15=1,$C$6,1-$C$6)*IF(C15=1,$C$7,1-$C$7)*IF(D15=1,$C$8,1-$C$8)</f>
        <v>0.1334</v>
      </c>
      <c r="F15" s="41" t="n">
        <f aca="false">IF(AND(B15=1,C15=1,D15=1),1,0)</f>
        <v>0</v>
      </c>
      <c r="G15" s="9" t="n">
        <f aca="false">Positions!$F$36*(F15-Positions!$G$36)</f>
        <v>-96.6</v>
      </c>
      <c r="H15" s="9" t="n">
        <f aca="false">-G15</f>
        <v>96.6</v>
      </c>
      <c r="I15" s="11" t="n">
        <f aca="false">SUMPRODUCT(($H$13:$H$20&gt;=H15)*$E$13:$E$20)</f>
        <v>0.9034</v>
      </c>
      <c r="J15" s="43" t="n">
        <f aca="false">H15-1000000000000*(I15&lt;(1-Dashboard!$C$5))</f>
        <v>96.6</v>
      </c>
      <c r="K15" s="4" t="s">
        <v>230</v>
      </c>
      <c r="L15" s="43" t="n">
        <f aca="false">SUMPRODUCT(($H$13:$H$20&gt;=L14)*$E$13:$E$20*$H$13:$H$20)/SUMPRODUCT(($H$13:$H$20&gt;=L14)*$E$13:$E$20)</f>
        <v>96.6</v>
      </c>
    </row>
    <row r="16" customFormat="false" ht="15" hidden="false" customHeight="false" outlineLevel="0" collapsed="false">
      <c r="B16" s="33" t="n">
        <v>1</v>
      </c>
      <c r="C16" s="33" t="n">
        <v>0</v>
      </c>
      <c r="D16" s="33" t="n">
        <v>0</v>
      </c>
      <c r="E16" s="11" t="n">
        <f aca="false">IF(B16=1,$C$6,1-$C$6)*IF(C16=1,$C$7,1-$C$7)*IF(D16=1,$C$8,1-$C$8)</f>
        <v>0.1334</v>
      </c>
      <c r="F16" s="41" t="n">
        <f aca="false">IF(AND(B16=1,C16=1,D16=1),1,0)</f>
        <v>0</v>
      </c>
      <c r="G16" s="9" t="n">
        <f aca="false">Positions!$F$36*(F16-Positions!$G$36)</f>
        <v>-96.6</v>
      </c>
      <c r="H16" s="9" t="n">
        <f aca="false">-G16</f>
        <v>96.6</v>
      </c>
      <c r="I16" s="11" t="n">
        <f aca="false">SUMPRODUCT(($H$13:$H$20&gt;=H16)*$E$13:$E$20)</f>
        <v>0.9034</v>
      </c>
      <c r="J16" s="43" t="n">
        <f aca="false">H16-1000000000000*(I16&lt;(1-Dashboard!$C$5))</f>
        <v>96.6</v>
      </c>
      <c r="K16" s="4" t="s">
        <v>312</v>
      </c>
      <c r="L16" s="43" t="n">
        <f aca="false">MAX($H$13:$H$20)</f>
        <v>96.6</v>
      </c>
    </row>
    <row r="17" customFormat="false" ht="15" hidden="false" customHeight="false" outlineLevel="0" collapsed="false">
      <c r="B17" s="33" t="n">
        <v>0</v>
      </c>
      <c r="C17" s="33" t="n">
        <v>1</v>
      </c>
      <c r="D17" s="33" t="n">
        <v>1</v>
      </c>
      <c r="E17" s="11" t="n">
        <f aca="false">IF(B17=1,$C$6,1-$C$6)*IF(C17=1,$C$7,1-$C$7)*IF(D17=1,$C$8,1-$C$8)</f>
        <v>0.1134</v>
      </c>
      <c r="F17" s="41" t="n">
        <f aca="false">IF(AND(B17=1,C17=1,D17=1),1,0)</f>
        <v>0</v>
      </c>
      <c r="G17" s="9" t="n">
        <f aca="false">Positions!$F$36*(F17-Positions!$G$36)</f>
        <v>-96.6</v>
      </c>
      <c r="H17" s="9" t="n">
        <f aca="false">-G17</f>
        <v>96.6</v>
      </c>
      <c r="I17" s="11" t="n">
        <f aca="false">SUMPRODUCT(($H$13:$H$20&gt;=H17)*$E$13:$E$20)</f>
        <v>0.9034</v>
      </c>
      <c r="J17" s="43" t="n">
        <f aca="false">H17-1000000000000*(I17&lt;(1-Dashboard!$C$5))</f>
        <v>96.6</v>
      </c>
      <c r="K17" s="15" t="s">
        <v>232</v>
      </c>
      <c r="L17" s="16" t="n">
        <f aca="false">MAX(L15,0)</f>
        <v>96.6</v>
      </c>
    </row>
    <row r="18" customFormat="false" ht="15" hidden="false" customHeight="false" outlineLevel="0" collapsed="false">
      <c r="B18" s="33" t="n">
        <v>0</v>
      </c>
      <c r="C18" s="33" t="n">
        <v>1</v>
      </c>
      <c r="D18" s="33" t="n">
        <v>0</v>
      </c>
      <c r="E18" s="11" t="n">
        <f aca="false">IF(B18=1,$C$6,1-$C$6)*IF(C18=1,$C$7,1-$C$7)*IF(D18=1,$C$8,1-$C$8)</f>
        <v>0.1134</v>
      </c>
      <c r="F18" s="41" t="n">
        <f aca="false">IF(AND(B18=1,C18=1,D18=1),1,0)</f>
        <v>0</v>
      </c>
      <c r="G18" s="9" t="n">
        <f aca="false">Positions!$F$36*(F18-Positions!$G$36)</f>
        <v>-96.6</v>
      </c>
      <c r="H18" s="9" t="n">
        <f aca="false">-G18</f>
        <v>96.6</v>
      </c>
      <c r="I18" s="11" t="n">
        <f aca="false">SUMPRODUCT(($H$13:$H$20&gt;=H18)*$E$13:$E$20)</f>
        <v>0.9034</v>
      </c>
      <c r="J18" s="43" t="n">
        <f aca="false">H18-1000000000000*(I18&lt;(1-Dashboard!$C$5))</f>
        <v>96.6</v>
      </c>
      <c r="K18" s="4" t="s">
        <v>313</v>
      </c>
      <c r="L18" s="9" t="n">
        <f aca="false">Positions!$J$36</f>
        <v>96.6</v>
      </c>
    </row>
    <row r="19" customFormat="false" ht="15" hidden="false" customHeight="false" outlineLevel="0" collapsed="false">
      <c r="B19" s="33" t="n">
        <v>0</v>
      </c>
      <c r="C19" s="33" t="n">
        <v>0</v>
      </c>
      <c r="D19" s="33" t="n">
        <v>1</v>
      </c>
      <c r="E19" s="11" t="n">
        <f aca="false">IF(B19=1,$C$6,1-$C$6)*IF(C19=1,$C$7,1-$C$7)*IF(D19=1,$C$8,1-$C$8)</f>
        <v>0.1566</v>
      </c>
      <c r="F19" s="41" t="n">
        <f aca="false">IF(AND(B19=1,C19=1,D19=1),1,0)</f>
        <v>0</v>
      </c>
      <c r="G19" s="9" t="n">
        <f aca="false">Positions!$F$36*(F19-Positions!$G$36)</f>
        <v>-96.6</v>
      </c>
      <c r="H19" s="9" t="n">
        <f aca="false">-G19</f>
        <v>96.6</v>
      </c>
      <c r="I19" s="11" t="n">
        <f aca="false">SUMPRODUCT(($H$13:$H$20&gt;=H19)*$E$13:$E$20)</f>
        <v>0.9034</v>
      </c>
      <c r="J19" s="43" t="n">
        <f aca="false">H19-1000000000000*(I19&lt;(1-Dashboard!$C$5))</f>
        <v>96.6</v>
      </c>
    </row>
    <row r="20" customFormat="false" ht="15" hidden="false" customHeight="false" outlineLevel="0" collapsed="false">
      <c r="B20" s="33" t="n">
        <v>0</v>
      </c>
      <c r="C20" s="33" t="n">
        <v>0</v>
      </c>
      <c r="D20" s="33" t="n">
        <v>0</v>
      </c>
      <c r="E20" s="11" t="n">
        <f aca="false">IF(B20=1,$C$6,1-$C$6)*IF(C20=1,$C$7,1-$C$7)*IF(D20=1,$C$8,1-$C$8)</f>
        <v>0.1566</v>
      </c>
      <c r="F20" s="41" t="n">
        <f aca="false">IF(AND(B20=1,C20=1,D20=1),1,0)</f>
        <v>0</v>
      </c>
      <c r="G20" s="9" t="n">
        <f aca="false">Positions!$F$36*(F20-Positions!$G$36)</f>
        <v>-96.6</v>
      </c>
      <c r="H20" s="9" t="n">
        <f aca="false">-G20</f>
        <v>96.6</v>
      </c>
      <c r="I20" s="11" t="n">
        <f aca="false">SUMPRODUCT(($H$13:$H$20&gt;=H20)*$E$13:$E$20)</f>
        <v>0.9034</v>
      </c>
      <c r="J20" s="43" t="n">
        <f aca="false">H20-1000000000000*(I20&lt;(1-Dashboard!$C$5))</f>
        <v>96.6</v>
      </c>
    </row>
  </sheetData>
  <mergeCells count="1">
    <mergeCell ref="B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8" min="3" style="0" width="14"/>
  </cols>
  <sheetData>
    <row r="2" customFormat="false" ht="16.15" hidden="false" customHeight="false" outlineLevel="0" collapsed="false">
      <c r="B2" s="30" t="s">
        <v>314</v>
      </c>
    </row>
    <row r="5" customFormat="false" ht="25.5" hidden="false" customHeight="true" outlineLevel="0" collapsed="false">
      <c r="B5" s="6" t="s">
        <v>5</v>
      </c>
      <c r="C5" s="6" t="s">
        <v>315</v>
      </c>
      <c r="D5" s="6" t="s">
        <v>316</v>
      </c>
      <c r="E5" s="6" t="s">
        <v>233</v>
      </c>
      <c r="F5" s="6" t="s">
        <v>317</v>
      </c>
    </row>
    <row r="6" customFormat="false" ht="15" hidden="false" customHeight="false" outlineLevel="0" collapsed="false">
      <c r="B6" s="32" t="s">
        <v>318</v>
      </c>
      <c r="C6" s="9" t="n">
        <f aca="false">BTC_MonteCarlo!$M$22</f>
        <v>5620</v>
      </c>
      <c r="D6" s="9" t="n">
        <f aca="false">BTC_Cluster!$P$29</f>
        <v>11620</v>
      </c>
      <c r="E6" s="10" t="n">
        <f aca="false">1-C6/D6</f>
        <v>0.516351118760757</v>
      </c>
      <c r="F6" s="9" t="n">
        <f aca="false">BTC_MonteCarlo!$M$23</f>
        <v>5620</v>
      </c>
    </row>
    <row r="7" customFormat="false" ht="15" hidden="false" customHeight="false" outlineLevel="0" collapsed="false">
      <c r="B7" s="32" t="s">
        <v>319</v>
      </c>
      <c r="C7" s="9" t="n">
        <f aca="false">ETH_Cluster!$N$27</f>
        <v>2180</v>
      </c>
      <c r="D7" s="9" t="n">
        <f aca="false">ETH_Cluster!$N$28</f>
        <v>7180</v>
      </c>
      <c r="E7" s="10" t="n">
        <f aca="false">1-C7/D7</f>
        <v>0.696378830083566</v>
      </c>
      <c r="F7" s="9" t="n">
        <f aca="false">ETH_Cluster!$N$26</f>
        <v>2180</v>
      </c>
    </row>
    <row r="8" customFormat="false" ht="15" hidden="false" customHeight="false" outlineLevel="0" collapsed="false">
      <c r="B8" s="32" t="s">
        <v>320</v>
      </c>
      <c r="C8" s="9" t="n">
        <f aca="false">SOL_Cluster!$K$26</f>
        <v>1760</v>
      </c>
      <c r="D8" s="9" t="n">
        <f aca="false">SOL_Cluster!$K$27</f>
        <v>5760</v>
      </c>
      <c r="E8" s="10" t="n">
        <f aca="false">1-C8/D8</f>
        <v>0.694444444444444</v>
      </c>
      <c r="F8" s="9" t="n">
        <f aca="false">SOL_Cluster!$K$25</f>
        <v>1760</v>
      </c>
    </row>
    <row r="9" customFormat="false" ht="15" hidden="false" customHeight="false" outlineLevel="0" collapsed="false">
      <c r="B9" s="32" t="s">
        <v>17</v>
      </c>
      <c r="C9" s="9" t="n">
        <f aca="false">Equity_Cluster!$K$26</f>
        <v>4200</v>
      </c>
      <c r="D9" s="9" t="n">
        <f aca="false">Equity_Cluster!$K$27</f>
        <v>12200</v>
      </c>
      <c r="E9" s="10" t="n">
        <f aca="false">1-C9/D9</f>
        <v>0.655737704918033</v>
      </c>
      <c r="F9" s="9" t="n">
        <f aca="false">Equity_Cluster!$K$25</f>
        <v>4200</v>
      </c>
    </row>
    <row r="10" customFormat="false" ht="15" hidden="false" customHeight="false" outlineLevel="0" collapsed="false">
      <c r="B10" s="32" t="s">
        <v>19</v>
      </c>
      <c r="C10" s="9" t="n">
        <f aca="false">Macro_Cluster!$K$26</f>
        <v>1500</v>
      </c>
      <c r="D10" s="9" t="n">
        <f aca="false">Macro_Cluster!$K$27</f>
        <v>4500</v>
      </c>
      <c r="E10" s="10" t="n">
        <f aca="false">1-C10/D10</f>
        <v>0.666666666666667</v>
      </c>
      <c r="F10" s="9" t="n">
        <f aca="false">Macro_Cluster!$K$25</f>
        <v>1500</v>
      </c>
    </row>
    <row r="11" customFormat="false" ht="15" hidden="false" customHeight="false" outlineLevel="0" collapsed="false">
      <c r="B11" s="32" t="s">
        <v>321</v>
      </c>
      <c r="C11" s="9" t="n">
        <f aca="false">Election_Cluster!$L$11</f>
        <v>1940</v>
      </c>
      <c r="D11" s="9" t="n">
        <f aca="false">Election_Cluster!$L$12</f>
        <v>11940</v>
      </c>
      <c r="E11" s="10" t="n">
        <f aca="false">1-C11/D11</f>
        <v>0.837520938023451</v>
      </c>
      <c r="F11" s="9" t="n">
        <f aca="false">Election_Cluster!$L$10</f>
        <v>1940</v>
      </c>
    </row>
    <row r="12" customFormat="false" ht="15" hidden="false" customHeight="false" outlineLevel="0" collapsed="false">
      <c r="B12" s="32" t="s">
        <v>322</v>
      </c>
      <c r="C12" s="9" t="n">
        <f aca="false">Independent_Cluster!$K$12</f>
        <v>5806.37577991563</v>
      </c>
      <c r="D12" s="9" t="n">
        <f aca="false">Independent_Cluster!$K$13</f>
        <v>9800</v>
      </c>
      <c r="E12" s="10" t="n">
        <f aca="false">1-C12/D12</f>
        <v>0.407512675518813</v>
      </c>
      <c r="F12" s="9" t="n">
        <f aca="false">Independent_Cluster!$K$13</f>
        <v>9800</v>
      </c>
    </row>
    <row r="13" customFormat="false" ht="15" hidden="false" customHeight="false" outlineLevel="0" collapsed="false">
      <c r="B13" s="32" t="s">
        <v>323</v>
      </c>
      <c r="C13" s="9" t="n">
        <f aca="false">Parlay_Cluster!$L$17</f>
        <v>96.6</v>
      </c>
      <c r="D13" s="9" t="n">
        <f aca="false">Parlay_Cluster!$L$18</f>
        <v>96.6</v>
      </c>
      <c r="E13" s="10" t="n">
        <f aca="false">1-C13/D13</f>
        <v>0</v>
      </c>
      <c r="F13" s="9" t="n">
        <f aca="false">Parlay_Cluster!$L$16</f>
        <v>96.6</v>
      </c>
    </row>
    <row r="14" customFormat="false" ht="15" hidden="false" customHeight="false" outlineLevel="0" collapsed="false">
      <c r="B14" s="15" t="s">
        <v>324</v>
      </c>
      <c r="C14" s="16" t="n">
        <f aca="false">SUM(C6:C13)</f>
        <v>23102.9757799156</v>
      </c>
      <c r="D14" s="16" t="n">
        <f aca="false">SUM(D6:D13)</f>
        <v>63096.6</v>
      </c>
    </row>
    <row r="16" customFormat="false" ht="15" hidden="false" customHeight="false" outlineLevel="0" collapsed="false">
      <c r="B16" s="15" t="s">
        <v>325</v>
      </c>
    </row>
    <row r="17" customFormat="false" ht="15" hidden="false" customHeight="false" outlineLevel="0" collapsed="false">
      <c r="C17" s="37" t="s">
        <v>80</v>
      </c>
      <c r="D17" s="37" t="s">
        <v>84</v>
      </c>
      <c r="E17" s="37" t="s">
        <v>86</v>
      </c>
      <c r="F17" s="37" t="s">
        <v>88</v>
      </c>
      <c r="G17" s="37" t="s">
        <v>91</v>
      </c>
      <c r="H17" s="37" t="s">
        <v>98</v>
      </c>
      <c r="I17" s="37" t="s">
        <v>99</v>
      </c>
      <c r="J17" s="37" t="s">
        <v>25</v>
      </c>
    </row>
    <row r="18" customFormat="false" ht="15" hidden="false" customHeight="false" outlineLevel="0" collapsed="false">
      <c r="B18" s="37" t="s">
        <v>80</v>
      </c>
      <c r="C18" s="64" t="n">
        <f aca="false">Hierarchy!$C$18</f>
        <v>1</v>
      </c>
      <c r="D18" s="65" t="n">
        <f aca="false">Hierarchy!$D$18</f>
        <v>0.68</v>
      </c>
      <c r="E18" s="65" t="n">
        <f aca="false">Hierarchy!$E$18</f>
        <v>0.68</v>
      </c>
      <c r="F18" s="65" t="n">
        <f aca="false">Hierarchy!$F$18</f>
        <v>0.35</v>
      </c>
      <c r="G18" s="65" t="n">
        <f aca="false">Hierarchy!$G$18</f>
        <v>0.35</v>
      </c>
      <c r="H18" s="65" t="n">
        <f aca="false">Hierarchy!$H$18</f>
        <v>0</v>
      </c>
      <c r="I18" s="65" t="n">
        <f aca="false">Hierarchy!$I$18</f>
        <v>0</v>
      </c>
      <c r="J18" s="65" t="n">
        <f aca="false">Hierarchy!$J$18</f>
        <v>0.3</v>
      </c>
    </row>
    <row r="19" customFormat="false" ht="15" hidden="false" customHeight="false" outlineLevel="0" collapsed="false">
      <c r="B19" s="37" t="s">
        <v>84</v>
      </c>
      <c r="C19" s="65" t="n">
        <f aca="false">Hierarchy!$C$19</f>
        <v>0.68</v>
      </c>
      <c r="D19" s="64" t="n">
        <f aca="false">Hierarchy!$D$19</f>
        <v>1</v>
      </c>
      <c r="E19" s="65" t="n">
        <f aca="false">Hierarchy!$E$19</f>
        <v>0.68</v>
      </c>
      <c r="F19" s="65" t="n">
        <f aca="false">Hierarchy!$F$19</f>
        <v>0.35</v>
      </c>
      <c r="G19" s="65" t="n">
        <f aca="false">Hierarchy!$G$19</f>
        <v>0.35</v>
      </c>
      <c r="H19" s="65" t="n">
        <f aca="false">Hierarchy!$H$19</f>
        <v>0</v>
      </c>
      <c r="I19" s="65" t="n">
        <f aca="false">Hierarchy!$I$19</f>
        <v>0</v>
      </c>
      <c r="J19" s="65" t="n">
        <f aca="false">Hierarchy!$J$19</f>
        <v>0.2</v>
      </c>
    </row>
    <row r="20" customFormat="false" ht="15" hidden="false" customHeight="false" outlineLevel="0" collapsed="false">
      <c r="B20" s="37" t="s">
        <v>86</v>
      </c>
      <c r="C20" s="65" t="n">
        <f aca="false">Hierarchy!$C$20</f>
        <v>0.68</v>
      </c>
      <c r="D20" s="65" t="n">
        <f aca="false">Hierarchy!$D$20</f>
        <v>0.68</v>
      </c>
      <c r="E20" s="64" t="n">
        <f aca="false">Hierarchy!$E$20</f>
        <v>1</v>
      </c>
      <c r="F20" s="65" t="n">
        <f aca="false">Hierarchy!$F$20</f>
        <v>0.35</v>
      </c>
      <c r="G20" s="65" t="n">
        <f aca="false">Hierarchy!$G$20</f>
        <v>0.35</v>
      </c>
      <c r="H20" s="65" t="n">
        <f aca="false">Hierarchy!$H$20</f>
        <v>0</v>
      </c>
      <c r="I20" s="65" t="n">
        <f aca="false">Hierarchy!$I$20</f>
        <v>0</v>
      </c>
      <c r="J20" s="65" t="n">
        <f aca="false">Hierarchy!$J$20</f>
        <v>0.15</v>
      </c>
    </row>
    <row r="21" customFormat="false" ht="15" hidden="false" customHeight="false" outlineLevel="0" collapsed="false">
      <c r="B21" s="37" t="s">
        <v>88</v>
      </c>
      <c r="C21" s="65" t="n">
        <f aca="false">Hierarchy!$C$21</f>
        <v>0.35</v>
      </c>
      <c r="D21" s="65" t="n">
        <f aca="false">Hierarchy!$D$21</f>
        <v>0.35</v>
      </c>
      <c r="E21" s="65" t="n">
        <f aca="false">Hierarchy!$E$21</f>
        <v>0.35</v>
      </c>
      <c r="F21" s="64" t="n">
        <f aca="false">Hierarchy!$F$21</f>
        <v>1</v>
      </c>
      <c r="G21" s="65" t="n">
        <f aca="false">Hierarchy!$G$21</f>
        <v>0.35</v>
      </c>
      <c r="H21" s="65" t="n">
        <f aca="false">Hierarchy!$H$21</f>
        <v>0</v>
      </c>
      <c r="I21" s="65" t="n">
        <f aca="false">Hierarchy!$I$21</f>
        <v>0</v>
      </c>
      <c r="J21" s="65" t="n">
        <f aca="false">Hierarchy!$J$21</f>
        <v>0.25</v>
      </c>
    </row>
    <row r="22" customFormat="false" ht="15" hidden="false" customHeight="false" outlineLevel="0" collapsed="false">
      <c r="B22" s="37" t="s">
        <v>91</v>
      </c>
      <c r="C22" s="65" t="n">
        <f aca="false">Hierarchy!$C$22</f>
        <v>0.35</v>
      </c>
      <c r="D22" s="65" t="n">
        <f aca="false">Hierarchy!$D$22</f>
        <v>0.35</v>
      </c>
      <c r="E22" s="65" t="n">
        <f aca="false">Hierarchy!$E$22</f>
        <v>0.35</v>
      </c>
      <c r="F22" s="65" t="n">
        <f aca="false">Hierarchy!$F$22</f>
        <v>0.35</v>
      </c>
      <c r="G22" s="64" t="n">
        <f aca="false">Hierarchy!$G$22</f>
        <v>1</v>
      </c>
      <c r="H22" s="65" t="n">
        <f aca="false">Hierarchy!$H$22</f>
        <v>0</v>
      </c>
      <c r="I22" s="65" t="n">
        <f aca="false">Hierarchy!$I$22</f>
        <v>0</v>
      </c>
      <c r="J22" s="65" t="n">
        <f aca="false">Hierarchy!$J$22</f>
        <v>0.2</v>
      </c>
    </row>
    <row r="23" customFormat="false" ht="15" hidden="false" customHeight="false" outlineLevel="0" collapsed="false">
      <c r="B23" s="37" t="s">
        <v>98</v>
      </c>
      <c r="C23" s="65" t="n">
        <f aca="false">Hierarchy!$C$23</f>
        <v>0</v>
      </c>
      <c r="D23" s="65" t="n">
        <f aca="false">Hierarchy!$D$23</f>
        <v>0</v>
      </c>
      <c r="E23" s="65" t="n">
        <f aca="false">Hierarchy!$E$23</f>
        <v>0</v>
      </c>
      <c r="F23" s="65" t="n">
        <f aca="false">Hierarchy!$F$23</f>
        <v>0</v>
      </c>
      <c r="G23" s="65" t="n">
        <f aca="false">Hierarchy!$G$23</f>
        <v>0</v>
      </c>
      <c r="H23" s="64" t="n">
        <f aca="false">Hierarchy!$H$23</f>
        <v>1</v>
      </c>
      <c r="I23" s="65" t="n">
        <f aca="false">Hierarchy!$I$23</f>
        <v>0</v>
      </c>
      <c r="J23" s="65" t="n">
        <f aca="false">Hierarchy!$J$23</f>
        <v>0.3</v>
      </c>
    </row>
    <row r="24" customFormat="false" ht="15" hidden="false" customHeight="false" outlineLevel="0" collapsed="false">
      <c r="B24" s="37" t="s">
        <v>99</v>
      </c>
      <c r="C24" s="65" t="n">
        <f aca="false">Hierarchy!$C$24</f>
        <v>0</v>
      </c>
      <c r="D24" s="65" t="n">
        <f aca="false">Hierarchy!$D$24</f>
        <v>0</v>
      </c>
      <c r="E24" s="65" t="n">
        <f aca="false">Hierarchy!$E$24</f>
        <v>0</v>
      </c>
      <c r="F24" s="65" t="n">
        <f aca="false">Hierarchy!$F$24</f>
        <v>0</v>
      </c>
      <c r="G24" s="65" t="n">
        <f aca="false">Hierarchy!$G$24</f>
        <v>0</v>
      </c>
      <c r="H24" s="65" t="n">
        <f aca="false">Hierarchy!$H$24</f>
        <v>0</v>
      </c>
      <c r="I24" s="64" t="n">
        <f aca="false">Hierarchy!$I$24</f>
        <v>1</v>
      </c>
      <c r="J24" s="65" t="n">
        <f aca="false">Hierarchy!$J$24</f>
        <v>0.2</v>
      </c>
    </row>
    <row r="25" customFormat="false" ht="15" hidden="false" customHeight="false" outlineLevel="0" collapsed="false">
      <c r="B25" s="37" t="s">
        <v>25</v>
      </c>
      <c r="C25" s="65" t="n">
        <f aca="false">Hierarchy!$C$25</f>
        <v>0.3</v>
      </c>
      <c r="D25" s="65" t="n">
        <f aca="false">Hierarchy!$D$25</f>
        <v>0.2</v>
      </c>
      <c r="E25" s="65" t="n">
        <f aca="false">Hierarchy!$E$25</f>
        <v>0.15</v>
      </c>
      <c r="F25" s="65" t="n">
        <f aca="false">Hierarchy!$F$25</f>
        <v>0.25</v>
      </c>
      <c r="G25" s="65" t="n">
        <f aca="false">Hierarchy!$G$25</f>
        <v>0.2</v>
      </c>
      <c r="H25" s="65" t="n">
        <f aca="false">Hierarchy!$H$25</f>
        <v>0.3</v>
      </c>
      <c r="I25" s="65" t="n">
        <f aca="false">Hierarchy!$I$25</f>
        <v>0.2</v>
      </c>
      <c r="J25" s="64" t="n">
        <f aca="false">Hierarchy!$J$25</f>
        <v>1</v>
      </c>
    </row>
    <row r="27" customFormat="false" ht="15" hidden="false" customHeight="false" outlineLevel="0" collapsed="false">
      <c r="B27" s="15" t="s">
        <v>326</v>
      </c>
    </row>
    <row r="28" customFormat="false" ht="15" hidden="false" customHeight="false" outlineLevel="0" collapsed="false">
      <c r="C28" s="37" t="s">
        <v>80</v>
      </c>
      <c r="D28" s="37" t="s">
        <v>84</v>
      </c>
      <c r="E28" s="37" t="s">
        <v>86</v>
      </c>
      <c r="F28" s="37" t="s">
        <v>88</v>
      </c>
      <c r="G28" s="37" t="s">
        <v>91</v>
      </c>
      <c r="H28" s="37" t="s">
        <v>98</v>
      </c>
      <c r="I28" s="37" t="s">
        <v>99</v>
      </c>
      <c r="J28" s="37" t="s">
        <v>25</v>
      </c>
    </row>
    <row r="29" customFormat="false" ht="15" hidden="false" customHeight="false" outlineLevel="0" collapsed="false">
      <c r="B29" s="37" t="s">
        <v>80</v>
      </c>
      <c r="C29" s="66" t="n">
        <f aca="false">$C$6*$C$6*C18</f>
        <v>31584400</v>
      </c>
      <c r="D29" s="66" t="n">
        <f aca="false">$C$6*$C$7*D18</f>
        <v>8331088</v>
      </c>
      <c r="E29" s="66" t="n">
        <f aca="false">$C$6*$C$8*E18</f>
        <v>6726016</v>
      </c>
      <c r="F29" s="66" t="n">
        <f aca="false">$C$6*$C$9*F18</f>
        <v>8261400</v>
      </c>
      <c r="G29" s="66" t="n">
        <f aca="false">$C$6*$C$10*G18</f>
        <v>2950500</v>
      </c>
      <c r="H29" s="66" t="n">
        <f aca="false">$C$6*$C$11*H18</f>
        <v>0</v>
      </c>
      <c r="I29" s="66" t="n">
        <f aca="false">$C$6*$C$12*I18</f>
        <v>0</v>
      </c>
      <c r="J29" s="66" t="n">
        <f aca="false">$C$6*$C$13*J18</f>
        <v>162867.6</v>
      </c>
    </row>
    <row r="30" customFormat="false" ht="15" hidden="false" customHeight="false" outlineLevel="0" collapsed="false">
      <c r="B30" s="37" t="s">
        <v>84</v>
      </c>
      <c r="C30" s="66" t="n">
        <f aca="false">$C$7*$C$6*C19</f>
        <v>8331088</v>
      </c>
      <c r="D30" s="66" t="n">
        <f aca="false">$C$7*$C$7*D19</f>
        <v>4752400</v>
      </c>
      <c r="E30" s="66" t="n">
        <f aca="false">$C$7*$C$8*E19</f>
        <v>2609024</v>
      </c>
      <c r="F30" s="66" t="n">
        <f aca="false">$C$7*$C$9*F19</f>
        <v>3204600</v>
      </c>
      <c r="G30" s="66" t="n">
        <f aca="false">$C$7*$C$10*G19</f>
        <v>1144500</v>
      </c>
      <c r="H30" s="66" t="n">
        <f aca="false">$C$7*$C$11*H19</f>
        <v>0</v>
      </c>
      <c r="I30" s="66" t="n">
        <f aca="false">$C$7*$C$12*I19</f>
        <v>0</v>
      </c>
      <c r="J30" s="66" t="n">
        <f aca="false">$C$7*$C$13*J19</f>
        <v>42117.6</v>
      </c>
    </row>
    <row r="31" customFormat="false" ht="15" hidden="false" customHeight="false" outlineLevel="0" collapsed="false">
      <c r="B31" s="37" t="s">
        <v>86</v>
      </c>
      <c r="C31" s="66" t="n">
        <f aca="false">$C$8*$C$6*C20</f>
        <v>6726016</v>
      </c>
      <c r="D31" s="66" t="n">
        <f aca="false">$C$8*$C$7*D20</f>
        <v>2609024</v>
      </c>
      <c r="E31" s="66" t="n">
        <f aca="false">$C$8*$C$8*E20</f>
        <v>3097600</v>
      </c>
      <c r="F31" s="66" t="n">
        <f aca="false">$C$8*$C$9*F20</f>
        <v>2587200</v>
      </c>
      <c r="G31" s="66" t="n">
        <f aca="false">$C$8*$C$10*G20</f>
        <v>924000</v>
      </c>
      <c r="H31" s="66" t="n">
        <f aca="false">$C$8*$C$11*H20</f>
        <v>0</v>
      </c>
      <c r="I31" s="66" t="n">
        <f aca="false">$C$8*$C$12*I20</f>
        <v>0</v>
      </c>
      <c r="J31" s="66" t="n">
        <f aca="false">$C$8*$C$13*J20</f>
        <v>25502.4</v>
      </c>
    </row>
    <row r="32" customFormat="false" ht="15" hidden="false" customHeight="false" outlineLevel="0" collapsed="false">
      <c r="B32" s="37" t="s">
        <v>88</v>
      </c>
      <c r="C32" s="66" t="n">
        <f aca="false">$C$9*$C$6*C21</f>
        <v>8261400</v>
      </c>
      <c r="D32" s="66" t="n">
        <f aca="false">$C$9*$C$7*D21</f>
        <v>3204600</v>
      </c>
      <c r="E32" s="66" t="n">
        <f aca="false">$C$9*$C$8*E21</f>
        <v>2587200</v>
      </c>
      <c r="F32" s="66" t="n">
        <f aca="false">$C$9*$C$9*F21</f>
        <v>17640000</v>
      </c>
      <c r="G32" s="66" t="n">
        <f aca="false">$C$9*$C$10*G21</f>
        <v>2205000</v>
      </c>
      <c r="H32" s="66" t="n">
        <f aca="false">$C$9*$C$11*H21</f>
        <v>0</v>
      </c>
      <c r="I32" s="66" t="n">
        <f aca="false">$C$9*$C$12*I21</f>
        <v>0</v>
      </c>
      <c r="J32" s="66" t="n">
        <f aca="false">$C$9*$C$13*J21</f>
        <v>101430</v>
      </c>
    </row>
    <row r="33" customFormat="false" ht="15" hidden="false" customHeight="false" outlineLevel="0" collapsed="false">
      <c r="B33" s="37" t="s">
        <v>91</v>
      </c>
      <c r="C33" s="66" t="n">
        <f aca="false">$C$10*$C$6*C22</f>
        <v>2950500</v>
      </c>
      <c r="D33" s="66" t="n">
        <f aca="false">$C$10*$C$7*D22</f>
        <v>1144500</v>
      </c>
      <c r="E33" s="66" t="n">
        <f aca="false">$C$10*$C$8*E22</f>
        <v>924000</v>
      </c>
      <c r="F33" s="66" t="n">
        <f aca="false">$C$10*$C$9*F22</f>
        <v>2205000</v>
      </c>
      <c r="G33" s="66" t="n">
        <f aca="false">$C$10*$C$10*G22</f>
        <v>2250000</v>
      </c>
      <c r="H33" s="66" t="n">
        <f aca="false">$C$10*$C$11*H22</f>
        <v>0</v>
      </c>
      <c r="I33" s="66" t="n">
        <f aca="false">$C$10*$C$12*I22</f>
        <v>0</v>
      </c>
      <c r="J33" s="66" t="n">
        <f aca="false">$C$10*$C$13*J22</f>
        <v>28980</v>
      </c>
    </row>
    <row r="34" customFormat="false" ht="15" hidden="false" customHeight="false" outlineLevel="0" collapsed="false">
      <c r="B34" s="37" t="s">
        <v>98</v>
      </c>
      <c r="C34" s="66" t="n">
        <f aca="false">$C$11*$C$6*C23</f>
        <v>0</v>
      </c>
      <c r="D34" s="66" t="n">
        <f aca="false">$C$11*$C$7*D23</f>
        <v>0</v>
      </c>
      <c r="E34" s="66" t="n">
        <f aca="false">$C$11*$C$8*E23</f>
        <v>0</v>
      </c>
      <c r="F34" s="66" t="n">
        <f aca="false">$C$11*$C$9*F23</f>
        <v>0</v>
      </c>
      <c r="G34" s="66" t="n">
        <f aca="false">$C$11*$C$10*G23</f>
        <v>0</v>
      </c>
      <c r="H34" s="66" t="n">
        <f aca="false">$C$11*$C$11*H23</f>
        <v>3763600</v>
      </c>
      <c r="I34" s="66" t="n">
        <f aca="false">$C$11*$C$12*I23</f>
        <v>0</v>
      </c>
      <c r="J34" s="66" t="n">
        <f aca="false">$C$11*$C$13*J23</f>
        <v>56221.2</v>
      </c>
    </row>
    <row r="35" customFormat="false" ht="15" hidden="false" customHeight="false" outlineLevel="0" collapsed="false">
      <c r="B35" s="37" t="s">
        <v>99</v>
      </c>
      <c r="C35" s="66" t="n">
        <f aca="false">$C$12*$C$6*C24</f>
        <v>0</v>
      </c>
      <c r="D35" s="66" t="n">
        <f aca="false">$C$12*$C$7*D24</f>
        <v>0</v>
      </c>
      <c r="E35" s="66" t="n">
        <f aca="false">$C$12*$C$8*E24</f>
        <v>0</v>
      </c>
      <c r="F35" s="66" t="n">
        <f aca="false">$C$12*$C$9*F24</f>
        <v>0</v>
      </c>
      <c r="G35" s="66" t="n">
        <f aca="false">$C$12*$C$10*G24</f>
        <v>0</v>
      </c>
      <c r="H35" s="66" t="n">
        <f aca="false">$C$12*$C$11*H24</f>
        <v>0</v>
      </c>
      <c r="I35" s="66" t="n">
        <f aca="false">$C$12*$C$12*I24</f>
        <v>33713999.6975909</v>
      </c>
      <c r="J35" s="66" t="n">
        <f aca="false">$C$12*$C$13*J24</f>
        <v>112179.18006797</v>
      </c>
    </row>
    <row r="36" customFormat="false" ht="15" hidden="false" customHeight="false" outlineLevel="0" collapsed="false">
      <c r="B36" s="37" t="s">
        <v>25</v>
      </c>
      <c r="C36" s="66" t="n">
        <f aca="false">$C$13*$C$6*C25</f>
        <v>162867.6</v>
      </c>
      <c r="D36" s="66" t="n">
        <f aca="false">$C$13*$C$7*D25</f>
        <v>42117.6</v>
      </c>
      <c r="E36" s="66" t="n">
        <f aca="false">$C$13*$C$8*E25</f>
        <v>25502.4</v>
      </c>
      <c r="F36" s="66" t="n">
        <f aca="false">$C$13*$C$9*F25</f>
        <v>101430</v>
      </c>
      <c r="G36" s="66" t="n">
        <f aca="false">$C$13*$C$10*G25</f>
        <v>28980</v>
      </c>
      <c r="H36" s="66" t="n">
        <f aca="false">$C$13*$C$11*H25</f>
        <v>56221.2</v>
      </c>
      <c r="I36" s="66" t="n">
        <f aca="false">$C$13*$C$12*I25</f>
        <v>112179.18006797</v>
      </c>
      <c r="J36" s="66" t="n">
        <f aca="false">$C$13*$C$13*J25</f>
        <v>9331.56</v>
      </c>
    </row>
    <row r="37" customFormat="false" ht="15" hidden="false" customHeight="false" outlineLevel="0" collapsed="false">
      <c r="B37" s="3" t="s">
        <v>30</v>
      </c>
    </row>
    <row r="38" customFormat="false" ht="15" hidden="false" customHeight="false" outlineLevel="0" collapsed="false">
      <c r="B38" s="4" t="s">
        <v>327</v>
      </c>
      <c r="C38" s="43" t="n">
        <f aca="false">SQRT(SUM($C$29:$J$36))</f>
        <v>13257.3218719969</v>
      </c>
      <c r="D38" s="67" t="s">
        <v>328</v>
      </c>
    </row>
    <row r="39" customFormat="false" ht="15" hidden="false" customHeight="false" outlineLevel="0" collapsed="false">
      <c r="B39" s="4" t="s">
        <v>329</v>
      </c>
      <c r="C39" s="43" t="n">
        <f aca="false">LARGE($C$6:$C$13,1)*(Dashboard!$C$6&gt;=1)+LARGE($C$6:$C$13,2)*(Dashboard!$C$6&gt;=2)+LARGE($C$6:$C$13,3)*(Dashboard!$C$6&gt;=3)+LARGE($C$6:$C$13,4)*(Dashboard!$C$6&gt;=4)+LARGE($C$6:$C$13,5)*(Dashboard!$C$6&gt;=5)+LARGE($C$6:$C$13,6)*(Dashboard!$C$6&gt;=6)+LARGE($C$6:$C$13,7)*(Dashboard!$C$6&gt;=7)+LARGE($C$6:$C$13,8)*(Dashboard!$C$6&gt;=8)</f>
        <v>11426.3757799156</v>
      </c>
      <c r="D39" s="67" t="s">
        <v>330</v>
      </c>
    </row>
    <row r="40" customFormat="false" ht="15" hidden="false" customHeight="false" outlineLevel="0" collapsed="false">
      <c r="B40" s="15" t="s">
        <v>331</v>
      </c>
      <c r="C40" s="16" t="n">
        <f aca="false">MAX(C38,C39)</f>
        <v>13257.3218719969</v>
      </c>
      <c r="D40" s="67" t="s">
        <v>332</v>
      </c>
    </row>
    <row r="41" customFormat="false" ht="15" hidden="false" customHeight="false" outlineLevel="0" collapsed="false">
      <c r="B41" s="4" t="s">
        <v>333</v>
      </c>
      <c r="C41" s="9" t="n">
        <f aca="false">Positions!$N$37</f>
        <v>1710.54484126984</v>
      </c>
      <c r="D41" s="67" t="s">
        <v>334</v>
      </c>
    </row>
    <row r="42" customFormat="false" ht="15" hidden="false" customHeight="false" outlineLevel="0" collapsed="false">
      <c r="B42" s="4" t="s">
        <v>335</v>
      </c>
      <c r="C42" s="9" t="n">
        <f aca="false">Positions!$O$37</f>
        <v>30.783</v>
      </c>
      <c r="D42" s="67" t="s">
        <v>336</v>
      </c>
    </row>
    <row r="43" customFormat="false" ht="15" hidden="false" customHeight="false" outlineLevel="0" collapsed="false">
      <c r="B43" s="4" t="s">
        <v>337</v>
      </c>
      <c r="C43" s="9" t="n">
        <f aca="false">Dashboard!$C$15*$C$40</f>
        <v>0</v>
      </c>
      <c r="D43" s="67" t="s">
        <v>338</v>
      </c>
    </row>
    <row r="44" customFormat="false" ht="15" hidden="false" customHeight="false" outlineLevel="0" collapsed="false">
      <c r="B44" s="15" t="s">
        <v>339</v>
      </c>
      <c r="C44" s="59" t="n">
        <f aca="false">C40+C41+C42+C43</f>
        <v>14998.6497132667</v>
      </c>
    </row>
    <row r="45" customFormat="false" ht="15" hidden="false" customHeight="false" outlineLevel="0" collapsed="false">
      <c r="B45" s="4" t="s">
        <v>340</v>
      </c>
      <c r="C45" s="9" t="n">
        <f aca="false">Dashboard!$C$16*$C$40</f>
        <v>3314.33046799922</v>
      </c>
      <c r="D45" s="67" t="s">
        <v>341</v>
      </c>
    </row>
    <row r="46" customFormat="false" ht="15" hidden="false" customHeight="false" outlineLevel="0" collapsed="false">
      <c r="B46" s="15" t="s">
        <v>342</v>
      </c>
      <c r="C46" s="59" t="n">
        <f aca="false">C44+C45</f>
        <v>18312.9801812659</v>
      </c>
    </row>
    <row r="47" customFormat="false" ht="15" hidden="false" customHeight="false" outlineLevel="0" collapsed="false">
      <c r="B47" s="4" t="s">
        <v>343</v>
      </c>
      <c r="C47" s="9" t="n">
        <f aca="false">Dashboard!$C$12*Aggregation!$D$14</f>
        <v>1261.932</v>
      </c>
      <c r="D47" s="67" t="s">
        <v>344</v>
      </c>
    </row>
    <row r="48" customFormat="false" ht="15" hidden="false" customHeight="false" outlineLevel="0" collapsed="false">
      <c r="B48" s="4" t="s">
        <v>345</v>
      </c>
      <c r="C48" s="9" t="n">
        <f aca="false">Aggregation!$D$14</f>
        <v>63096.6</v>
      </c>
      <c r="D48" s="67" t="s">
        <v>346</v>
      </c>
    </row>
    <row r="49" customFormat="false" ht="15" hidden="false" customHeight="false" outlineLevel="0" collapsed="false">
      <c r="B49" s="15" t="s">
        <v>40</v>
      </c>
      <c r="C49" s="68" t="n">
        <f aca="false">MIN(C48,MAX(C46,C47))</f>
        <v>18312.9801812659</v>
      </c>
      <c r="D49" s="67" t="s">
        <v>347</v>
      </c>
    </row>
    <row r="50" customFormat="false" ht="15" hidden="false" customHeight="false" outlineLevel="0" collapsed="false">
      <c r="B50" s="4" t="s">
        <v>348</v>
      </c>
      <c r="C50" s="10" t="n">
        <f aca="false">C49/C48</f>
        <v>0.2902371947342</v>
      </c>
    </row>
    <row r="51" customFormat="false" ht="15" hidden="false" customHeight="false" outlineLevel="0" collapsed="false">
      <c r="B51" s="4" t="s">
        <v>349</v>
      </c>
      <c r="C51" s="43" t="n">
        <f aca="false">C48-C49</f>
        <v>44783.6198187341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4"/>
  </cols>
  <sheetData>
    <row r="2" customFormat="false" ht="19.7" hidden="false" customHeight="false" outlineLevel="0" collapsed="false">
      <c r="B2" s="23" t="s">
        <v>50</v>
      </c>
    </row>
    <row r="3" customFormat="false" ht="23.85" hidden="false" customHeight="false" outlineLevel="0" collapsed="false">
      <c r="B3" s="24" t="s">
        <v>51</v>
      </c>
    </row>
    <row r="5" customFormat="false" ht="15" hidden="false" customHeight="false" outlineLevel="0" collapsed="false">
      <c r="B5" s="25" t="s">
        <v>52</v>
      </c>
    </row>
    <row r="6" customFormat="false" ht="35.05" hidden="false" customHeight="false" outlineLevel="0" collapsed="false">
      <c r="B6" s="24" t="s">
        <v>53</v>
      </c>
    </row>
    <row r="7" customFormat="false" ht="23.85" hidden="false" customHeight="false" outlineLevel="0" collapsed="false">
      <c r="B7" s="24" t="s">
        <v>54</v>
      </c>
    </row>
    <row r="8" customFormat="false" ht="23.85" hidden="false" customHeight="false" outlineLevel="0" collapsed="false">
      <c r="B8" s="24" t="s">
        <v>55</v>
      </c>
    </row>
    <row r="9" customFormat="false" ht="23.85" hidden="false" customHeight="false" outlineLevel="0" collapsed="false">
      <c r="B9" s="24" t="s">
        <v>56</v>
      </c>
    </row>
    <row r="10" customFormat="false" ht="15" hidden="false" customHeight="false" outlineLevel="0" collapsed="false">
      <c r="B10" s="24" t="s">
        <v>57</v>
      </c>
    </row>
    <row r="12" customFormat="false" ht="15" hidden="false" customHeight="false" outlineLevel="0" collapsed="false">
      <c r="B12" s="25" t="s">
        <v>58</v>
      </c>
    </row>
    <row r="13" customFormat="false" ht="35.05" hidden="false" customHeight="false" outlineLevel="0" collapsed="false">
      <c r="B13" s="24" t="s">
        <v>59</v>
      </c>
    </row>
    <row r="14" customFormat="false" ht="23.85" hidden="false" customHeight="false" outlineLevel="0" collapsed="false">
      <c r="B14" s="24" t="s">
        <v>60</v>
      </c>
    </row>
    <row r="16" customFormat="false" ht="15" hidden="false" customHeight="false" outlineLevel="0" collapsed="false">
      <c r="B16" s="25" t="s">
        <v>61</v>
      </c>
    </row>
    <row r="17" customFormat="false" ht="23.85" hidden="false" customHeight="false" outlineLevel="0" collapsed="false">
      <c r="B17" s="24" t="s">
        <v>62</v>
      </c>
    </row>
    <row r="18" customFormat="false" ht="15" hidden="false" customHeight="false" outlineLevel="0" collapsed="false">
      <c r="B18" s="24" t="s">
        <v>63</v>
      </c>
    </row>
    <row r="19" customFormat="false" ht="23.85" hidden="false" customHeight="false" outlineLevel="0" collapsed="false">
      <c r="B19" s="24" t="s">
        <v>64</v>
      </c>
    </row>
    <row r="20" customFormat="false" ht="15" hidden="false" customHeight="false" outlineLevel="0" collapsed="false">
      <c r="B20" s="24" t="s">
        <v>65</v>
      </c>
    </row>
    <row r="21" customFormat="false" ht="15" hidden="false" customHeight="false" outlineLevel="0" collapsed="false">
      <c r="B21" s="24" t="s">
        <v>66</v>
      </c>
    </row>
    <row r="23" customFormat="false" ht="15" hidden="false" customHeight="false" outlineLevel="0" collapsed="false">
      <c r="B23" s="25" t="s">
        <v>67</v>
      </c>
    </row>
    <row r="24" customFormat="false" ht="15" hidden="false" customHeight="false" outlineLevel="0" collapsed="false">
      <c r="B24" s="26" t="s">
        <v>68</v>
      </c>
    </row>
    <row r="25" customFormat="false" ht="15" hidden="false" customHeight="false" outlineLevel="0" collapsed="false">
      <c r="B25" s="4" t="s">
        <v>69</v>
      </c>
    </row>
    <row r="26" customFormat="false" ht="15" hidden="false" customHeight="false" outlineLevel="0" collapsed="false">
      <c r="B26" s="27" t="s">
        <v>70</v>
      </c>
    </row>
    <row r="27" customFormat="false" ht="15" hidden="false" customHeight="false" outlineLevel="0" collapsed="false">
      <c r="B27" s="28" t="s">
        <v>71</v>
      </c>
    </row>
    <row r="29" customFormat="false" ht="23.85" hidden="false" customHeight="false" outlineLevel="0" collapsed="false">
      <c r="B29" s="29" t="s">
        <v>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5" min="3" style="0" width="16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10" min="8" style="0" width="10"/>
  </cols>
  <sheetData>
    <row r="2" customFormat="false" ht="16.15" hidden="false" customHeight="false" outlineLevel="0" collapsed="false">
      <c r="B2" s="30" t="s">
        <v>73</v>
      </c>
    </row>
    <row r="3" customFormat="false" ht="32.8" hidden="false" customHeight="true" outlineLevel="0" collapsed="false">
      <c r="B3" s="31" t="s">
        <v>74</v>
      </c>
      <c r="C3" s="31"/>
      <c r="D3" s="31"/>
      <c r="E3" s="31"/>
      <c r="F3" s="31"/>
      <c r="G3" s="31"/>
      <c r="H3" s="31"/>
      <c r="I3" s="31"/>
      <c r="J3" s="31"/>
    </row>
    <row r="6" customFormat="false" ht="15" hidden="false" customHeight="false" outlineLevel="0" collapsed="false">
      <c r="B6" s="6" t="s">
        <v>5</v>
      </c>
      <c r="C6" s="6" t="s">
        <v>75</v>
      </c>
      <c r="D6" s="6" t="s">
        <v>76</v>
      </c>
      <c r="E6" s="6" t="s">
        <v>77</v>
      </c>
      <c r="F6" s="6" t="s">
        <v>78</v>
      </c>
      <c r="H6" s="15" t="s">
        <v>79</v>
      </c>
    </row>
    <row r="7" customFormat="false" ht="15" hidden="false" customHeight="false" outlineLevel="0" collapsed="false">
      <c r="B7" s="32" t="s">
        <v>10</v>
      </c>
      <c r="C7" s="33" t="s">
        <v>80</v>
      </c>
      <c r="D7" s="33" t="s">
        <v>81</v>
      </c>
      <c r="E7" s="33" t="s">
        <v>82</v>
      </c>
      <c r="F7" s="34" t="n">
        <v>0.3</v>
      </c>
      <c r="H7" s="4" t="s">
        <v>83</v>
      </c>
      <c r="J7" s="35" t="n">
        <v>0.68</v>
      </c>
    </row>
    <row r="8" customFormat="false" ht="15" hidden="false" customHeight="false" outlineLevel="0" collapsed="false">
      <c r="B8" s="32" t="s">
        <v>12</v>
      </c>
      <c r="C8" s="33" t="s">
        <v>84</v>
      </c>
      <c r="D8" s="33" t="s">
        <v>81</v>
      </c>
      <c r="E8" s="33" t="s">
        <v>82</v>
      </c>
      <c r="F8" s="34" t="n">
        <v>0.2</v>
      </c>
      <c r="H8" s="4" t="s">
        <v>85</v>
      </c>
      <c r="J8" s="35" t="n">
        <v>0.35</v>
      </c>
    </row>
    <row r="9" customFormat="false" ht="15" hidden="false" customHeight="false" outlineLevel="0" collapsed="false">
      <c r="B9" s="32" t="s">
        <v>14</v>
      </c>
      <c r="C9" s="33" t="s">
        <v>86</v>
      </c>
      <c r="D9" s="33" t="s">
        <v>81</v>
      </c>
      <c r="E9" s="33" t="s">
        <v>82</v>
      </c>
      <c r="F9" s="34" t="n">
        <v>0.15</v>
      </c>
      <c r="H9" s="4" t="s">
        <v>87</v>
      </c>
      <c r="J9" s="35" t="n">
        <v>0</v>
      </c>
    </row>
    <row r="10" customFormat="false" ht="15" hidden="false" customHeight="false" outlineLevel="0" collapsed="false">
      <c r="B10" s="32" t="s">
        <v>17</v>
      </c>
      <c r="C10" s="33" t="s">
        <v>88</v>
      </c>
      <c r="D10" s="33" t="s">
        <v>89</v>
      </c>
      <c r="E10" s="33" t="s">
        <v>82</v>
      </c>
      <c r="F10" s="34" t="n">
        <v>0.25</v>
      </c>
      <c r="H10" s="36" t="s">
        <v>90</v>
      </c>
    </row>
    <row r="11" customFormat="false" ht="15" hidden="false" customHeight="false" outlineLevel="0" collapsed="false">
      <c r="B11" s="32" t="s">
        <v>19</v>
      </c>
      <c r="C11" s="33" t="s">
        <v>91</v>
      </c>
      <c r="D11" s="33" t="s">
        <v>92</v>
      </c>
      <c r="E11" s="33" t="s">
        <v>82</v>
      </c>
      <c r="F11" s="34" t="n">
        <v>0.2</v>
      </c>
      <c r="H11" s="36" t="s">
        <v>93</v>
      </c>
    </row>
    <row r="12" customFormat="false" ht="15" hidden="false" customHeight="false" outlineLevel="0" collapsed="false">
      <c r="B12" s="32" t="s">
        <v>21</v>
      </c>
      <c r="C12" s="33" t="s">
        <v>94</v>
      </c>
      <c r="D12" s="33" t="s">
        <v>95</v>
      </c>
      <c r="E12" s="33" t="s">
        <v>95</v>
      </c>
      <c r="F12" s="34" t="n">
        <v>0.3</v>
      </c>
    </row>
    <row r="13" customFormat="false" ht="15" hidden="false" customHeight="false" outlineLevel="0" collapsed="false">
      <c r="B13" s="32" t="s">
        <v>23</v>
      </c>
      <c r="C13" s="33" t="s">
        <v>96</v>
      </c>
      <c r="D13" s="33" t="s">
        <v>96</v>
      </c>
      <c r="E13" s="33" t="s">
        <v>96</v>
      </c>
      <c r="F13" s="34" t="n">
        <v>0.2</v>
      </c>
    </row>
    <row r="14" customFormat="false" ht="15" hidden="false" customHeight="false" outlineLevel="0" collapsed="false">
      <c r="B14" s="32" t="s">
        <v>25</v>
      </c>
      <c r="C14" s="33" t="s">
        <v>25</v>
      </c>
      <c r="D14" s="33" t="s">
        <v>25</v>
      </c>
      <c r="E14" s="33" t="s">
        <v>25</v>
      </c>
      <c r="F14" s="34" t="n">
        <v>1</v>
      </c>
    </row>
    <row r="16" customFormat="false" ht="15" hidden="false" customHeight="false" outlineLevel="0" collapsed="false">
      <c r="B16" s="15" t="s">
        <v>97</v>
      </c>
    </row>
    <row r="17" customFormat="false" ht="15" hidden="false" customHeight="false" outlineLevel="0" collapsed="false">
      <c r="C17" s="37" t="s">
        <v>80</v>
      </c>
      <c r="D17" s="37" t="s">
        <v>84</v>
      </c>
      <c r="E17" s="37" t="s">
        <v>86</v>
      </c>
      <c r="F17" s="37" t="s">
        <v>88</v>
      </c>
      <c r="G17" s="37" t="s">
        <v>91</v>
      </c>
      <c r="H17" s="37" t="s">
        <v>98</v>
      </c>
      <c r="I17" s="37" t="s">
        <v>99</v>
      </c>
      <c r="J17" s="37" t="s">
        <v>25</v>
      </c>
    </row>
    <row r="18" customFormat="false" ht="15" hidden="false" customHeight="false" outlineLevel="0" collapsed="false">
      <c r="B18" s="37" t="s">
        <v>80</v>
      </c>
      <c r="C18" s="38" t="n">
        <f aca="false">1</f>
        <v>1</v>
      </c>
      <c r="D18" s="39" t="n">
        <f aca="false">IF(OR($D$7="Parlay",$D$8="Parlay"),IF($D$7="Parlay",$F$8,$F$7),IF($D$7=$D$8,$J$7,IF($E$7=$E$8,$J$8,$J$9)))</f>
        <v>0.68</v>
      </c>
      <c r="E18" s="39" t="n">
        <f aca="false">IF(OR($D$7="Parlay",$D$9="Parlay"),IF($D$7="Parlay",$F$9,$F$7),IF($D$7=$D$9,$J$7,IF($E$7=$E$9,$J$8,$J$9)))</f>
        <v>0.68</v>
      </c>
      <c r="F18" s="39" t="n">
        <f aca="false">IF(OR($D$7="Parlay",$D$10="Parlay"),IF($D$7="Parlay",$F$10,$F$7),IF($D$7=$D$10,$J$7,IF($E$7=$E$10,$J$8,$J$9)))</f>
        <v>0.35</v>
      </c>
      <c r="G18" s="39" t="n">
        <f aca="false">IF(OR($D$7="Parlay",$D$11="Parlay"),IF($D$7="Parlay",$F$11,$F$7),IF($D$7=$D$11,$J$7,IF($E$7=$E$11,$J$8,$J$9)))</f>
        <v>0.35</v>
      </c>
      <c r="H18" s="39" t="n">
        <f aca="false">IF(OR($D$7="Parlay",$D$12="Parlay"),IF($D$7="Parlay",$F$12,$F$7),IF($D$7=$D$12,$J$7,IF($E$7=$E$12,$J$8,$J$9)))</f>
        <v>0</v>
      </c>
      <c r="I18" s="39" t="n">
        <f aca="false">IF(OR($D$7="Parlay",$D$13="Parlay"),IF($D$7="Parlay",$F$13,$F$7),IF($D$7=$D$13,$J$7,IF($E$7=$E$13,$J$8,$J$9)))</f>
        <v>0</v>
      </c>
      <c r="J18" s="39" t="n">
        <f aca="false">IF(OR($D$7="Parlay",$D$14="Parlay"),IF($D$7="Parlay",$F$14,$F$7),IF($D$7=$D$14,$J$7,IF($E$7=$E$14,$J$8,$J$9)))</f>
        <v>0.3</v>
      </c>
    </row>
    <row r="19" customFormat="false" ht="15" hidden="false" customHeight="false" outlineLevel="0" collapsed="false">
      <c r="B19" s="37" t="s">
        <v>84</v>
      </c>
      <c r="C19" s="39" t="n">
        <f aca="false">IF(OR($D$8="Parlay",$D$7="Parlay"),IF($D$8="Parlay",$F$7,$F$8),IF($D$8=$D$7,$J$7,IF($E$8=$E$7,$J$8,$J$9)))</f>
        <v>0.68</v>
      </c>
      <c r="D19" s="38" t="n">
        <f aca="false">1</f>
        <v>1</v>
      </c>
      <c r="E19" s="39" t="n">
        <f aca="false">IF(OR($D$8="Parlay",$D$9="Parlay"),IF($D$8="Parlay",$F$9,$F$8),IF($D$8=$D$9,$J$7,IF($E$8=$E$9,$J$8,$J$9)))</f>
        <v>0.68</v>
      </c>
      <c r="F19" s="39" t="n">
        <f aca="false">IF(OR($D$8="Parlay",$D$10="Parlay"),IF($D$8="Parlay",$F$10,$F$8),IF($D$8=$D$10,$J$7,IF($E$8=$E$10,$J$8,$J$9)))</f>
        <v>0.35</v>
      </c>
      <c r="G19" s="39" t="n">
        <f aca="false">IF(OR($D$8="Parlay",$D$11="Parlay"),IF($D$8="Parlay",$F$11,$F$8),IF($D$8=$D$11,$J$7,IF($E$8=$E$11,$J$8,$J$9)))</f>
        <v>0.35</v>
      </c>
      <c r="H19" s="39" t="n">
        <f aca="false">IF(OR($D$8="Parlay",$D$12="Parlay"),IF($D$8="Parlay",$F$12,$F$8),IF($D$8=$D$12,$J$7,IF($E$8=$E$12,$J$8,$J$9)))</f>
        <v>0</v>
      </c>
      <c r="I19" s="39" t="n">
        <f aca="false">IF(OR($D$8="Parlay",$D$13="Parlay"),IF($D$8="Parlay",$F$13,$F$8),IF($D$8=$D$13,$J$7,IF($E$8=$E$13,$J$8,$J$9)))</f>
        <v>0</v>
      </c>
      <c r="J19" s="39" t="n">
        <f aca="false">IF(OR($D$8="Parlay",$D$14="Parlay"),IF($D$8="Parlay",$F$14,$F$8),IF($D$8=$D$14,$J$7,IF($E$8=$E$14,$J$8,$J$9)))</f>
        <v>0.2</v>
      </c>
    </row>
    <row r="20" customFormat="false" ht="15" hidden="false" customHeight="false" outlineLevel="0" collapsed="false">
      <c r="B20" s="37" t="s">
        <v>86</v>
      </c>
      <c r="C20" s="39" t="n">
        <f aca="false">IF(OR($D$9="Parlay",$D$7="Parlay"),IF($D$9="Parlay",$F$7,$F$9),IF($D$9=$D$7,$J$7,IF($E$9=$E$7,$J$8,$J$9)))</f>
        <v>0.68</v>
      </c>
      <c r="D20" s="39" t="n">
        <f aca="false">IF(OR($D$9="Parlay",$D$8="Parlay"),IF($D$9="Parlay",$F$8,$F$9),IF($D$9=$D$8,$J$7,IF($E$9=$E$8,$J$8,$J$9)))</f>
        <v>0.68</v>
      </c>
      <c r="E20" s="38" t="n">
        <f aca="false">1</f>
        <v>1</v>
      </c>
      <c r="F20" s="39" t="n">
        <f aca="false">IF(OR($D$9="Parlay",$D$10="Parlay"),IF($D$9="Parlay",$F$10,$F$9),IF($D$9=$D$10,$J$7,IF($E$9=$E$10,$J$8,$J$9)))</f>
        <v>0.35</v>
      </c>
      <c r="G20" s="39" t="n">
        <f aca="false">IF(OR($D$9="Parlay",$D$11="Parlay"),IF($D$9="Parlay",$F$11,$F$9),IF($D$9=$D$11,$J$7,IF($E$9=$E$11,$J$8,$J$9)))</f>
        <v>0.35</v>
      </c>
      <c r="H20" s="39" t="n">
        <f aca="false">IF(OR($D$9="Parlay",$D$12="Parlay"),IF($D$9="Parlay",$F$12,$F$9),IF($D$9=$D$12,$J$7,IF($E$9=$E$12,$J$8,$J$9)))</f>
        <v>0</v>
      </c>
      <c r="I20" s="39" t="n">
        <f aca="false">IF(OR($D$9="Parlay",$D$13="Parlay"),IF($D$9="Parlay",$F$13,$F$9),IF($D$9=$D$13,$J$7,IF($E$9=$E$13,$J$8,$J$9)))</f>
        <v>0</v>
      </c>
      <c r="J20" s="39" t="n">
        <f aca="false">IF(OR($D$9="Parlay",$D$14="Parlay"),IF($D$9="Parlay",$F$14,$F$9),IF($D$9=$D$14,$J$7,IF($E$9=$E$14,$J$8,$J$9)))</f>
        <v>0.15</v>
      </c>
    </row>
    <row r="21" customFormat="false" ht="15" hidden="false" customHeight="false" outlineLevel="0" collapsed="false">
      <c r="B21" s="37" t="s">
        <v>88</v>
      </c>
      <c r="C21" s="39" t="n">
        <f aca="false">IF(OR($D$10="Parlay",$D$7="Parlay"),IF($D$10="Parlay",$F$7,$F$10),IF($D$10=$D$7,$J$7,IF($E$10=$E$7,$J$8,$J$9)))</f>
        <v>0.35</v>
      </c>
      <c r="D21" s="39" t="n">
        <f aca="false">IF(OR($D$10="Parlay",$D$8="Parlay"),IF($D$10="Parlay",$F$8,$F$10),IF($D$10=$D$8,$J$7,IF($E$10=$E$8,$J$8,$J$9)))</f>
        <v>0.35</v>
      </c>
      <c r="E21" s="39" t="n">
        <f aca="false">IF(OR($D$10="Parlay",$D$9="Parlay"),IF($D$10="Parlay",$F$9,$F$10),IF($D$10=$D$9,$J$7,IF($E$10=$E$9,$J$8,$J$9)))</f>
        <v>0.35</v>
      </c>
      <c r="F21" s="38" t="n">
        <f aca="false">1</f>
        <v>1</v>
      </c>
      <c r="G21" s="39" t="n">
        <f aca="false">IF(OR($D$10="Parlay",$D$11="Parlay"),IF($D$10="Parlay",$F$11,$F$10),IF($D$10=$D$11,$J$7,IF($E$10=$E$11,$J$8,$J$9)))</f>
        <v>0.35</v>
      </c>
      <c r="H21" s="39" t="n">
        <f aca="false">IF(OR($D$10="Parlay",$D$12="Parlay"),IF($D$10="Parlay",$F$12,$F$10),IF($D$10=$D$12,$J$7,IF($E$10=$E$12,$J$8,$J$9)))</f>
        <v>0</v>
      </c>
      <c r="I21" s="39" t="n">
        <f aca="false">IF(OR($D$10="Parlay",$D$13="Parlay"),IF($D$10="Parlay",$F$13,$F$10),IF($D$10=$D$13,$J$7,IF($E$10=$E$13,$J$8,$J$9)))</f>
        <v>0</v>
      </c>
      <c r="J21" s="39" t="n">
        <f aca="false">IF(OR($D$10="Parlay",$D$14="Parlay"),IF($D$10="Parlay",$F$14,$F$10),IF($D$10=$D$14,$J$7,IF($E$10=$E$14,$J$8,$J$9)))</f>
        <v>0.25</v>
      </c>
    </row>
    <row r="22" customFormat="false" ht="15" hidden="false" customHeight="false" outlineLevel="0" collapsed="false">
      <c r="B22" s="37" t="s">
        <v>91</v>
      </c>
      <c r="C22" s="39" t="n">
        <f aca="false">IF(OR($D$11="Parlay",$D$7="Parlay"),IF($D$11="Parlay",$F$7,$F$11),IF($D$11=$D$7,$J$7,IF($E$11=$E$7,$J$8,$J$9)))</f>
        <v>0.35</v>
      </c>
      <c r="D22" s="39" t="n">
        <f aca="false">IF(OR($D$11="Parlay",$D$8="Parlay"),IF($D$11="Parlay",$F$8,$F$11),IF($D$11=$D$8,$J$7,IF($E$11=$E$8,$J$8,$J$9)))</f>
        <v>0.35</v>
      </c>
      <c r="E22" s="39" t="n">
        <f aca="false">IF(OR($D$11="Parlay",$D$9="Parlay"),IF($D$11="Parlay",$F$9,$F$11),IF($D$11=$D$9,$J$7,IF($E$11=$E$9,$J$8,$J$9)))</f>
        <v>0.35</v>
      </c>
      <c r="F22" s="39" t="n">
        <f aca="false">IF(OR($D$11="Parlay",$D$10="Parlay"),IF($D$11="Parlay",$F$10,$F$11),IF($D$11=$D$10,$J$7,IF($E$11=$E$10,$J$8,$J$9)))</f>
        <v>0.35</v>
      </c>
      <c r="G22" s="38" t="n">
        <f aca="false">1</f>
        <v>1</v>
      </c>
      <c r="H22" s="39" t="n">
        <f aca="false">IF(OR($D$11="Parlay",$D$12="Parlay"),IF($D$11="Parlay",$F$12,$F$11),IF($D$11=$D$12,$J$7,IF($E$11=$E$12,$J$8,$J$9)))</f>
        <v>0</v>
      </c>
      <c r="I22" s="39" t="n">
        <f aca="false">IF(OR($D$11="Parlay",$D$13="Parlay"),IF($D$11="Parlay",$F$13,$F$11),IF($D$11=$D$13,$J$7,IF($E$11=$E$13,$J$8,$J$9)))</f>
        <v>0</v>
      </c>
      <c r="J22" s="39" t="n">
        <f aca="false">IF(OR($D$11="Parlay",$D$14="Parlay"),IF($D$11="Parlay",$F$14,$F$11),IF($D$11=$D$14,$J$7,IF($E$11=$E$14,$J$8,$J$9)))</f>
        <v>0.2</v>
      </c>
    </row>
    <row r="23" customFormat="false" ht="15" hidden="false" customHeight="false" outlineLevel="0" collapsed="false">
      <c r="B23" s="37" t="s">
        <v>98</v>
      </c>
      <c r="C23" s="39" t="n">
        <f aca="false">IF(OR($D$12="Parlay",$D$7="Parlay"),IF($D$12="Parlay",$F$7,$F$12),IF($D$12=$D$7,$J$7,IF($E$12=$E$7,$J$8,$J$9)))</f>
        <v>0</v>
      </c>
      <c r="D23" s="39" t="n">
        <f aca="false">IF(OR($D$12="Parlay",$D$8="Parlay"),IF($D$12="Parlay",$F$8,$F$12),IF($D$12=$D$8,$J$7,IF($E$12=$E$8,$J$8,$J$9)))</f>
        <v>0</v>
      </c>
      <c r="E23" s="39" t="n">
        <f aca="false">IF(OR($D$12="Parlay",$D$9="Parlay"),IF($D$12="Parlay",$F$9,$F$12),IF($D$12=$D$9,$J$7,IF($E$12=$E$9,$J$8,$J$9)))</f>
        <v>0</v>
      </c>
      <c r="F23" s="39" t="n">
        <f aca="false">IF(OR($D$12="Parlay",$D$10="Parlay"),IF($D$12="Parlay",$F$10,$F$12),IF($D$12=$D$10,$J$7,IF($E$12=$E$10,$J$8,$J$9)))</f>
        <v>0</v>
      </c>
      <c r="G23" s="39" t="n">
        <f aca="false">IF(OR($D$12="Parlay",$D$11="Parlay"),IF($D$12="Parlay",$F$11,$F$12),IF($D$12=$D$11,$J$7,IF($E$12=$E$11,$J$8,$J$9)))</f>
        <v>0</v>
      </c>
      <c r="H23" s="38" t="n">
        <f aca="false">1</f>
        <v>1</v>
      </c>
      <c r="I23" s="39" t="n">
        <f aca="false">IF(OR($D$12="Parlay",$D$13="Parlay"),IF($D$12="Parlay",$F$13,$F$12),IF($D$12=$D$13,$J$7,IF($E$12=$E$13,$J$8,$J$9)))</f>
        <v>0</v>
      </c>
      <c r="J23" s="39" t="n">
        <f aca="false">IF(OR($D$12="Parlay",$D$14="Parlay"),IF($D$12="Parlay",$F$14,$F$12),IF($D$12=$D$14,$J$7,IF($E$12=$E$14,$J$8,$J$9)))</f>
        <v>0.3</v>
      </c>
    </row>
    <row r="24" customFormat="false" ht="15" hidden="false" customHeight="false" outlineLevel="0" collapsed="false">
      <c r="B24" s="37" t="s">
        <v>99</v>
      </c>
      <c r="C24" s="39" t="n">
        <f aca="false">IF(OR($D$13="Parlay",$D$7="Parlay"),IF($D$13="Parlay",$F$7,$F$13),IF($D$13=$D$7,$J$7,IF($E$13=$E$7,$J$8,$J$9)))</f>
        <v>0</v>
      </c>
      <c r="D24" s="39" t="n">
        <f aca="false">IF(OR($D$13="Parlay",$D$8="Parlay"),IF($D$13="Parlay",$F$8,$F$13),IF($D$13=$D$8,$J$7,IF($E$13=$E$8,$J$8,$J$9)))</f>
        <v>0</v>
      </c>
      <c r="E24" s="39" t="n">
        <f aca="false">IF(OR($D$13="Parlay",$D$9="Parlay"),IF($D$13="Parlay",$F$9,$F$13),IF($D$13=$D$9,$J$7,IF($E$13=$E$9,$J$8,$J$9)))</f>
        <v>0</v>
      </c>
      <c r="F24" s="39" t="n">
        <f aca="false">IF(OR($D$13="Parlay",$D$10="Parlay"),IF($D$13="Parlay",$F$10,$F$13),IF($D$13=$D$10,$J$7,IF($E$13=$E$10,$J$8,$J$9)))</f>
        <v>0</v>
      </c>
      <c r="G24" s="39" t="n">
        <f aca="false">IF(OR($D$13="Parlay",$D$11="Parlay"),IF($D$13="Parlay",$F$11,$F$13),IF($D$13=$D$11,$J$7,IF($E$13=$E$11,$J$8,$J$9)))</f>
        <v>0</v>
      </c>
      <c r="H24" s="39" t="n">
        <f aca="false">IF(OR($D$13="Parlay",$D$12="Parlay"),IF($D$13="Parlay",$F$12,$F$13),IF($D$13=$D$12,$J$7,IF($E$13=$E$12,$J$8,$J$9)))</f>
        <v>0</v>
      </c>
      <c r="I24" s="38" t="n">
        <f aca="false">1</f>
        <v>1</v>
      </c>
      <c r="J24" s="39" t="n">
        <f aca="false">IF(OR($D$13="Parlay",$D$14="Parlay"),IF($D$13="Parlay",$F$14,$F$13),IF($D$13=$D$14,$J$7,IF($E$13=$E$14,$J$8,$J$9)))</f>
        <v>0.2</v>
      </c>
    </row>
    <row r="25" customFormat="false" ht="15" hidden="false" customHeight="false" outlineLevel="0" collapsed="false">
      <c r="B25" s="37" t="s">
        <v>25</v>
      </c>
      <c r="C25" s="39" t="n">
        <f aca="false">IF(OR($D$14="Parlay",$D$7="Parlay"),IF($D$14="Parlay",$F$7,$F$14),IF($D$14=$D$7,$J$7,IF($E$14=$E$7,$J$8,$J$9)))</f>
        <v>0.3</v>
      </c>
      <c r="D25" s="39" t="n">
        <f aca="false">IF(OR($D$14="Parlay",$D$8="Parlay"),IF($D$14="Parlay",$F$8,$F$14),IF($D$14=$D$8,$J$7,IF($E$14=$E$8,$J$8,$J$9)))</f>
        <v>0.2</v>
      </c>
      <c r="E25" s="39" t="n">
        <f aca="false">IF(OR($D$14="Parlay",$D$9="Parlay"),IF($D$14="Parlay",$F$9,$F$14),IF($D$14=$D$9,$J$7,IF($E$14=$E$9,$J$8,$J$9)))</f>
        <v>0.15</v>
      </c>
      <c r="F25" s="39" t="n">
        <f aca="false">IF(OR($D$14="Parlay",$D$10="Parlay"),IF($D$14="Parlay",$F$10,$F$14),IF($D$14=$D$10,$J$7,IF($E$14=$E$10,$J$8,$J$9)))</f>
        <v>0.25</v>
      </c>
      <c r="G25" s="39" t="n">
        <f aca="false">IF(OR($D$14="Parlay",$D$11="Parlay"),IF($D$14="Parlay",$F$11,$F$14),IF($D$14=$D$11,$J$7,IF($E$14=$E$11,$J$8,$J$9)))</f>
        <v>0.2</v>
      </c>
      <c r="H25" s="39" t="n">
        <f aca="false">IF(OR($D$14="Parlay",$D$12="Parlay"),IF($D$14="Parlay",$F$12,$F$14),IF($D$14=$D$12,$J$7,IF($E$14=$E$12,$J$8,$J$9)))</f>
        <v>0.3</v>
      </c>
      <c r="I25" s="39" t="n">
        <f aca="false">IF(OR($D$14="Parlay",$D$13="Parlay"),IF($D$14="Parlay",$F$13,$F$14),IF($D$14=$D$13,$J$7,IF($E$14=$E$13,$J$8,$J$9)))</f>
        <v>0.2</v>
      </c>
      <c r="J25" s="38" t="n">
        <f aca="false">1</f>
        <v>1</v>
      </c>
    </row>
  </sheetData>
  <mergeCells count="1">
    <mergeCell ref="B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9"/>
    <col collapsed="false" customWidth="true" hidden="false" outlineLevel="0" max="3" min="3" style="0" width="30"/>
    <col collapsed="false" customWidth="true" hidden="false" outlineLevel="0" max="4" min="4" style="0" width="26"/>
    <col collapsed="false" customWidth="true" hidden="false" outlineLevel="0" max="5" min="5" style="0" width="8"/>
    <col collapsed="false" customWidth="true" hidden="false" outlineLevel="0" max="6" min="6" style="0" width="11"/>
    <col collapsed="false" customWidth="true" hidden="false" outlineLevel="0" max="7" min="7" style="0" width="8"/>
    <col collapsed="false" customWidth="true" hidden="false" outlineLevel="0" max="8" min="8" style="0" width="10"/>
    <col collapsed="false" customWidth="true" hidden="false" outlineLevel="0" max="9" min="9" style="0" width="11"/>
    <col collapsed="false" customWidth="true" hidden="false" outlineLevel="0" max="10" min="10" style="0" width="13"/>
    <col collapsed="false" customWidth="true" hidden="false" outlineLevel="0" max="11" min="11" style="0" width="12"/>
    <col collapsed="false" customWidth="true" hidden="false" outlineLevel="0" max="12" min="12" style="0" width="8"/>
    <col collapsed="false" customWidth="true" hidden="false" outlineLevel="0" max="13" min="13" style="0" width="11"/>
    <col collapsed="false" customWidth="true" hidden="false" outlineLevel="0" max="14" min="14" style="0" width="13"/>
    <col collapsed="false" customWidth="true" hidden="false" outlineLevel="0" max="15" min="15" style="0" width="12"/>
  </cols>
  <sheetData>
    <row r="1" customFormat="false" ht="30" hidden="false" customHeight="true" outlineLevel="0" collapsed="false">
      <c r="A1" s="40" t="s">
        <v>100</v>
      </c>
      <c r="B1" s="40" t="s">
        <v>5</v>
      </c>
      <c r="C1" s="40" t="s">
        <v>101</v>
      </c>
      <c r="D1" s="40" t="s">
        <v>102</v>
      </c>
      <c r="E1" s="40" t="s">
        <v>103</v>
      </c>
      <c r="F1" s="40" t="s">
        <v>104</v>
      </c>
      <c r="G1" s="40" t="s">
        <v>105</v>
      </c>
      <c r="H1" s="40" t="s">
        <v>106</v>
      </c>
      <c r="I1" s="40" t="s">
        <v>107</v>
      </c>
      <c r="J1" s="40" t="s">
        <v>108</v>
      </c>
      <c r="K1" s="40" t="s">
        <v>109</v>
      </c>
      <c r="L1" s="40" t="s">
        <v>110</v>
      </c>
      <c r="M1" s="40" t="s">
        <v>111</v>
      </c>
      <c r="N1" s="40" t="s">
        <v>112</v>
      </c>
      <c r="O1" s="40" t="s">
        <v>113</v>
      </c>
    </row>
    <row r="2" customFormat="false" ht="15" hidden="false" customHeight="false" outlineLevel="0" collapsed="false">
      <c r="A2" s="41" t="s">
        <v>114</v>
      </c>
      <c r="B2" s="41" t="s">
        <v>80</v>
      </c>
      <c r="C2" s="32" t="s">
        <v>115</v>
      </c>
      <c r="D2" s="32" t="s">
        <v>116</v>
      </c>
      <c r="E2" s="33" t="s">
        <v>117</v>
      </c>
      <c r="F2" s="42" t="n">
        <v>10000</v>
      </c>
      <c r="G2" s="34" t="n">
        <v>0.55</v>
      </c>
      <c r="H2" s="34" t="n">
        <v>0.55</v>
      </c>
      <c r="I2" s="39" t="n">
        <f aca="false">IF(E2="Long",G2,1-G2)</f>
        <v>0.55</v>
      </c>
      <c r="J2" s="43" t="n">
        <f aca="false">F2*I2</f>
        <v>5500</v>
      </c>
      <c r="K2" s="42" t="n">
        <v>180000</v>
      </c>
      <c r="L2" s="33" t="s">
        <v>118</v>
      </c>
      <c r="M2" s="43" t="n">
        <f aca="false">F2*G2</f>
        <v>5500</v>
      </c>
      <c r="N2" s="9" t="n">
        <f aca="false">J2*Dashboard!$C$13*MIN(1,F2/K2)</f>
        <v>152.777777777778</v>
      </c>
      <c r="O2" s="9" t="n">
        <f aca="false">IF(L2="Y",M2*Dashboard!$C$14,0)</f>
        <v>0</v>
      </c>
    </row>
    <row r="3" customFormat="false" ht="15" hidden="false" customHeight="false" outlineLevel="0" collapsed="false">
      <c r="A3" s="41" t="s">
        <v>119</v>
      </c>
      <c r="B3" s="41" t="s">
        <v>80</v>
      </c>
      <c r="C3" s="32" t="s">
        <v>120</v>
      </c>
      <c r="D3" s="32" t="s">
        <v>116</v>
      </c>
      <c r="E3" s="33" t="s">
        <v>121</v>
      </c>
      <c r="F3" s="42" t="n">
        <v>6000</v>
      </c>
      <c r="G3" s="34" t="n">
        <v>0.34</v>
      </c>
      <c r="H3" s="34" t="n">
        <v>0.34</v>
      </c>
      <c r="I3" s="39" t="n">
        <f aca="false">IF(E3="Long",G3,1-G3)</f>
        <v>0.66</v>
      </c>
      <c r="J3" s="43" t="n">
        <f aca="false">F3*I3</f>
        <v>3960</v>
      </c>
      <c r="K3" s="42" t="n">
        <v>120000</v>
      </c>
      <c r="L3" s="33" t="s">
        <v>118</v>
      </c>
      <c r="M3" s="43" t="n">
        <f aca="false">F3*G3</f>
        <v>2040</v>
      </c>
      <c r="N3" s="9" t="n">
        <f aca="false">J3*Dashboard!$C$13*MIN(1,F3/K3)</f>
        <v>99</v>
      </c>
      <c r="O3" s="9" t="n">
        <f aca="false">IF(L3="Y",M3*Dashboard!$C$14,0)</f>
        <v>0</v>
      </c>
    </row>
    <row r="4" customFormat="false" ht="15" hidden="false" customHeight="false" outlineLevel="0" collapsed="false">
      <c r="A4" s="41" t="s">
        <v>122</v>
      </c>
      <c r="B4" s="41" t="s">
        <v>80</v>
      </c>
      <c r="C4" s="32" t="s">
        <v>123</v>
      </c>
      <c r="D4" s="32" t="s">
        <v>124</v>
      </c>
      <c r="E4" s="33" t="s">
        <v>121</v>
      </c>
      <c r="F4" s="42" t="n">
        <v>4000</v>
      </c>
      <c r="G4" s="34" t="n">
        <v>0.46</v>
      </c>
      <c r="H4" s="34" t="n">
        <v>0.46</v>
      </c>
      <c r="I4" s="39" t="n">
        <f aca="false">IF(E4="Long",G4,1-G4)</f>
        <v>0.54</v>
      </c>
      <c r="J4" s="43" t="n">
        <f aca="false">F4*I4</f>
        <v>2160</v>
      </c>
      <c r="K4" s="42" t="n">
        <v>250000</v>
      </c>
      <c r="L4" s="33" t="s">
        <v>118</v>
      </c>
      <c r="M4" s="43" t="n">
        <f aca="false">F4*G4</f>
        <v>1840</v>
      </c>
      <c r="N4" s="9" t="n">
        <f aca="false">J4*Dashboard!$C$13*MIN(1,F4/K4)</f>
        <v>17.28</v>
      </c>
      <c r="O4" s="9" t="n">
        <f aca="false">IF(L4="Y",M4*Dashboard!$C$14,0)</f>
        <v>0</v>
      </c>
    </row>
    <row r="5" customFormat="false" ht="15" hidden="false" customHeight="false" outlineLevel="0" collapsed="false">
      <c r="A5" s="41" t="s">
        <v>125</v>
      </c>
      <c r="B5" s="41" t="s">
        <v>84</v>
      </c>
      <c r="C5" s="32" t="s">
        <v>126</v>
      </c>
      <c r="D5" s="32" t="s">
        <v>127</v>
      </c>
      <c r="E5" s="33" t="s">
        <v>117</v>
      </c>
      <c r="F5" s="42" t="n">
        <v>8000</v>
      </c>
      <c r="G5" s="34" t="n">
        <v>0.46</v>
      </c>
      <c r="H5" s="34" t="n">
        <v>0.46</v>
      </c>
      <c r="I5" s="39" t="n">
        <f aca="false">IF(E5="Long",G5,1-G5)</f>
        <v>0.46</v>
      </c>
      <c r="J5" s="43" t="n">
        <f aca="false">F5*I5</f>
        <v>3680</v>
      </c>
      <c r="K5" s="42" t="n">
        <v>90000</v>
      </c>
      <c r="L5" s="33" t="s">
        <v>118</v>
      </c>
      <c r="M5" s="43" t="n">
        <f aca="false">F5*G5</f>
        <v>3680</v>
      </c>
      <c r="N5" s="9" t="n">
        <f aca="false">J5*Dashboard!$C$13*MIN(1,F5/K5)</f>
        <v>163.555555555556</v>
      </c>
      <c r="O5" s="9" t="n">
        <f aca="false">IF(L5="Y",M5*Dashboard!$C$14,0)</f>
        <v>0</v>
      </c>
    </row>
    <row r="6" customFormat="false" ht="15" hidden="false" customHeight="false" outlineLevel="0" collapsed="false">
      <c r="A6" s="41" t="s">
        <v>128</v>
      </c>
      <c r="B6" s="41" t="s">
        <v>84</v>
      </c>
      <c r="C6" s="32" t="s">
        <v>129</v>
      </c>
      <c r="D6" s="32" t="s">
        <v>127</v>
      </c>
      <c r="E6" s="33" t="s">
        <v>121</v>
      </c>
      <c r="F6" s="42" t="n">
        <v>5000</v>
      </c>
      <c r="G6" s="34" t="n">
        <v>0.3</v>
      </c>
      <c r="H6" s="34" t="n">
        <v>0.3</v>
      </c>
      <c r="I6" s="39" t="n">
        <f aca="false">IF(E6="Long",G6,1-G6)</f>
        <v>0.7</v>
      </c>
      <c r="J6" s="43" t="n">
        <f aca="false">F6*I6</f>
        <v>3500</v>
      </c>
      <c r="K6" s="42" t="n">
        <v>60000</v>
      </c>
      <c r="L6" s="33" t="s">
        <v>118</v>
      </c>
      <c r="M6" s="43" t="n">
        <f aca="false">F6*G6</f>
        <v>1500</v>
      </c>
      <c r="N6" s="9" t="n">
        <f aca="false">J6*Dashboard!$C$13*MIN(1,F6/K6)</f>
        <v>145.833333333333</v>
      </c>
      <c r="O6" s="9" t="n">
        <f aca="false">IF(L6="Y",M6*Dashboard!$C$14,0)</f>
        <v>0</v>
      </c>
    </row>
    <row r="7" customFormat="false" ht="15" hidden="false" customHeight="false" outlineLevel="0" collapsed="false">
      <c r="A7" s="41" t="s">
        <v>130</v>
      </c>
      <c r="B7" s="41" t="s">
        <v>86</v>
      </c>
      <c r="C7" s="32" t="s">
        <v>131</v>
      </c>
      <c r="D7" s="32" t="s">
        <v>132</v>
      </c>
      <c r="E7" s="33" t="s">
        <v>117</v>
      </c>
      <c r="F7" s="42" t="n">
        <v>6000</v>
      </c>
      <c r="G7" s="34" t="n">
        <v>0.48</v>
      </c>
      <c r="H7" s="34" t="n">
        <v>0.48</v>
      </c>
      <c r="I7" s="39" t="n">
        <f aca="false">IF(E7="Long",G7,1-G7)</f>
        <v>0.48</v>
      </c>
      <c r="J7" s="43" t="n">
        <f aca="false">F7*I7</f>
        <v>2880</v>
      </c>
      <c r="K7" s="42" t="n">
        <v>70000</v>
      </c>
      <c r="L7" s="33" t="s">
        <v>118</v>
      </c>
      <c r="M7" s="43" t="n">
        <f aca="false">F7*G7</f>
        <v>2880</v>
      </c>
      <c r="N7" s="9" t="n">
        <f aca="false">J7*Dashboard!$C$13*MIN(1,F7/K7)</f>
        <v>123.428571428571</v>
      </c>
      <c r="O7" s="9" t="n">
        <f aca="false">IF(L7="Y",M7*Dashboard!$C$14,0)</f>
        <v>0</v>
      </c>
    </row>
    <row r="8" customFormat="false" ht="15" hidden="false" customHeight="false" outlineLevel="0" collapsed="false">
      <c r="A8" s="41" t="s">
        <v>133</v>
      </c>
      <c r="B8" s="41" t="s">
        <v>86</v>
      </c>
      <c r="C8" s="32" t="s">
        <v>134</v>
      </c>
      <c r="D8" s="32" t="s">
        <v>132</v>
      </c>
      <c r="E8" s="33" t="s">
        <v>121</v>
      </c>
      <c r="F8" s="42" t="n">
        <v>4000</v>
      </c>
      <c r="G8" s="34" t="n">
        <v>0.28</v>
      </c>
      <c r="H8" s="34" t="n">
        <v>0.28</v>
      </c>
      <c r="I8" s="39" t="n">
        <f aca="false">IF(E8="Long",G8,1-G8)</f>
        <v>0.72</v>
      </c>
      <c r="J8" s="43" t="n">
        <f aca="false">F8*I8</f>
        <v>2880</v>
      </c>
      <c r="K8" s="42" t="n">
        <v>50000</v>
      </c>
      <c r="L8" s="33" t="s">
        <v>118</v>
      </c>
      <c r="M8" s="43" t="n">
        <f aca="false">F8*G8</f>
        <v>1120</v>
      </c>
      <c r="N8" s="9" t="n">
        <f aca="false">J8*Dashboard!$C$13*MIN(1,F8/K8)</f>
        <v>115.2</v>
      </c>
      <c r="O8" s="9" t="n">
        <f aca="false">IF(L8="Y",M8*Dashboard!$C$14,0)</f>
        <v>0</v>
      </c>
    </row>
    <row r="9" customFormat="false" ht="15" hidden="false" customHeight="false" outlineLevel="0" collapsed="false">
      <c r="A9" s="41" t="s">
        <v>135</v>
      </c>
      <c r="B9" s="41" t="s">
        <v>136</v>
      </c>
      <c r="C9" s="32" t="s">
        <v>137</v>
      </c>
      <c r="D9" s="32" t="s">
        <v>138</v>
      </c>
      <c r="E9" s="33" t="s">
        <v>117</v>
      </c>
      <c r="F9" s="42" t="n">
        <v>12000</v>
      </c>
      <c r="G9" s="34" t="n">
        <v>0.55</v>
      </c>
      <c r="H9" s="34" t="n">
        <v>0.55</v>
      </c>
      <c r="I9" s="39" t="n">
        <f aca="false">IF(E9="Long",G9,1-G9)</f>
        <v>0.55</v>
      </c>
      <c r="J9" s="43" t="n">
        <f aca="false">F9*I9</f>
        <v>6600</v>
      </c>
      <c r="K9" s="42" t="n">
        <v>400000</v>
      </c>
      <c r="L9" s="33" t="s">
        <v>118</v>
      </c>
      <c r="M9" s="43" t="n">
        <f aca="false">F9*G9</f>
        <v>6600</v>
      </c>
      <c r="N9" s="9" t="n">
        <f aca="false">J9*Dashboard!$C$13*MIN(1,F9/K9)</f>
        <v>99</v>
      </c>
      <c r="O9" s="9" t="n">
        <f aca="false">IF(L9="Y",M9*Dashboard!$C$14,0)</f>
        <v>0</v>
      </c>
    </row>
    <row r="10" customFormat="false" ht="15" hidden="false" customHeight="false" outlineLevel="0" collapsed="false">
      <c r="A10" s="41" t="s">
        <v>139</v>
      </c>
      <c r="B10" s="41" t="s">
        <v>136</v>
      </c>
      <c r="C10" s="32" t="s">
        <v>140</v>
      </c>
      <c r="D10" s="32" t="s">
        <v>138</v>
      </c>
      <c r="E10" s="33" t="s">
        <v>121</v>
      </c>
      <c r="F10" s="42" t="n">
        <v>8000</v>
      </c>
      <c r="G10" s="34" t="n">
        <v>0.3</v>
      </c>
      <c r="H10" s="34" t="n">
        <v>0.3</v>
      </c>
      <c r="I10" s="39" t="n">
        <f aca="false">IF(E10="Long",G10,1-G10)</f>
        <v>0.7</v>
      </c>
      <c r="J10" s="43" t="n">
        <f aca="false">F10*I10</f>
        <v>5600</v>
      </c>
      <c r="K10" s="42" t="n">
        <v>300000</v>
      </c>
      <c r="L10" s="33" t="s">
        <v>118</v>
      </c>
      <c r="M10" s="43" t="n">
        <f aca="false">F10*G10</f>
        <v>2400</v>
      </c>
      <c r="N10" s="9" t="n">
        <f aca="false">J10*Dashboard!$C$13*MIN(1,F10/K10)</f>
        <v>74.6666666666667</v>
      </c>
      <c r="O10" s="9" t="n">
        <f aca="false">IF(L10="Y",M10*Dashboard!$C$14,0)</f>
        <v>0</v>
      </c>
    </row>
    <row r="11" customFormat="false" ht="15" hidden="false" customHeight="false" outlineLevel="0" collapsed="false">
      <c r="A11" s="41" t="s">
        <v>141</v>
      </c>
      <c r="B11" s="41" t="s">
        <v>142</v>
      </c>
      <c r="C11" s="32" t="s">
        <v>143</v>
      </c>
      <c r="D11" s="32" t="s">
        <v>144</v>
      </c>
      <c r="E11" s="33" t="s">
        <v>117</v>
      </c>
      <c r="F11" s="42" t="n">
        <v>5000</v>
      </c>
      <c r="G11" s="34" t="n">
        <v>0.45</v>
      </c>
      <c r="H11" s="34" t="n">
        <v>0.45</v>
      </c>
      <c r="I11" s="39" t="n">
        <f aca="false">IF(E11="Long",G11,1-G11)</f>
        <v>0.45</v>
      </c>
      <c r="J11" s="43" t="n">
        <f aca="false">F11*I11</f>
        <v>2250</v>
      </c>
      <c r="K11" s="42" t="n">
        <v>120000</v>
      </c>
      <c r="L11" s="33" t="s">
        <v>118</v>
      </c>
      <c r="M11" s="43" t="n">
        <f aca="false">F11*G11</f>
        <v>2250</v>
      </c>
      <c r="N11" s="9" t="n">
        <f aca="false">J11*Dashboard!$C$13*MIN(1,F11/K11)</f>
        <v>46.875</v>
      </c>
      <c r="O11" s="9" t="n">
        <f aca="false">IF(L11="Y",M11*Dashboard!$C$14,0)</f>
        <v>0</v>
      </c>
    </row>
    <row r="12" customFormat="false" ht="15" hidden="false" customHeight="false" outlineLevel="0" collapsed="false">
      <c r="A12" s="41" t="s">
        <v>145</v>
      </c>
      <c r="B12" s="41" t="s">
        <v>142</v>
      </c>
      <c r="C12" s="32" t="s">
        <v>146</v>
      </c>
      <c r="D12" s="32" t="s">
        <v>144</v>
      </c>
      <c r="E12" s="33" t="s">
        <v>121</v>
      </c>
      <c r="F12" s="42" t="n">
        <v>3000</v>
      </c>
      <c r="G12" s="34" t="n">
        <v>0.25</v>
      </c>
      <c r="H12" s="34" t="n">
        <v>0.25</v>
      </c>
      <c r="I12" s="39" t="n">
        <f aca="false">IF(E12="Long",G12,1-G12)</f>
        <v>0.75</v>
      </c>
      <c r="J12" s="43" t="n">
        <f aca="false">F12*I12</f>
        <v>2250</v>
      </c>
      <c r="K12" s="42" t="n">
        <v>90000</v>
      </c>
      <c r="L12" s="33" t="s">
        <v>118</v>
      </c>
      <c r="M12" s="43" t="n">
        <f aca="false">F12*G12</f>
        <v>750</v>
      </c>
      <c r="N12" s="9" t="n">
        <f aca="false">J12*Dashboard!$C$13*MIN(1,F12/K12)</f>
        <v>37.5</v>
      </c>
      <c r="O12" s="9" t="n">
        <f aca="false">IF(L12="Y",M12*Dashboard!$C$14,0)</f>
        <v>0</v>
      </c>
    </row>
    <row r="13" customFormat="false" ht="15" hidden="false" customHeight="false" outlineLevel="0" collapsed="false">
      <c r="A13" s="41" t="s">
        <v>147</v>
      </c>
      <c r="B13" s="41" t="s">
        <v>148</v>
      </c>
      <c r="C13" s="32" t="s">
        <v>149</v>
      </c>
      <c r="D13" s="32" t="s">
        <v>150</v>
      </c>
      <c r="E13" s="33" t="s">
        <v>121</v>
      </c>
      <c r="F13" s="42" t="n">
        <v>8000</v>
      </c>
      <c r="G13" s="34" t="n">
        <v>0.42</v>
      </c>
      <c r="H13" s="34" t="n">
        <v>0.42</v>
      </c>
      <c r="I13" s="39" t="n">
        <f aca="false">IF(E13="Long",G13,1-G13)</f>
        <v>0.58</v>
      </c>
      <c r="J13" s="43" t="n">
        <f aca="false">F13*I13</f>
        <v>4640</v>
      </c>
      <c r="K13" s="42" t="n">
        <v>90000</v>
      </c>
      <c r="L13" s="33" t="s">
        <v>151</v>
      </c>
      <c r="M13" s="43" t="n">
        <f aca="false">F13*G13</f>
        <v>3360</v>
      </c>
      <c r="N13" s="9" t="n">
        <f aca="false">J13*Dashboard!$C$13*MIN(1,F13/K13)</f>
        <v>206.222222222222</v>
      </c>
      <c r="O13" s="9" t="n">
        <f aca="false">IF(L13="Y",M13*Dashboard!$C$14,0)</f>
        <v>16.8</v>
      </c>
    </row>
    <row r="14" customFormat="false" ht="15" hidden="false" customHeight="false" outlineLevel="0" collapsed="false">
      <c r="A14" s="41" t="s">
        <v>152</v>
      </c>
      <c r="B14" s="41" t="s">
        <v>148</v>
      </c>
      <c r="C14" s="32" t="s">
        <v>153</v>
      </c>
      <c r="D14" s="32" t="s">
        <v>150</v>
      </c>
      <c r="E14" s="33" t="s">
        <v>121</v>
      </c>
      <c r="F14" s="42" t="n">
        <v>6000</v>
      </c>
      <c r="G14" s="34" t="n">
        <v>0.33</v>
      </c>
      <c r="H14" s="34" t="n">
        <v>0.33</v>
      </c>
      <c r="I14" s="39" t="n">
        <f aca="false">IF(E14="Long",G14,1-G14)</f>
        <v>0.67</v>
      </c>
      <c r="J14" s="43" t="n">
        <f aca="false">F14*I14</f>
        <v>4020</v>
      </c>
      <c r="K14" s="42" t="n">
        <v>70000</v>
      </c>
      <c r="L14" s="33" t="s">
        <v>151</v>
      </c>
      <c r="M14" s="43" t="n">
        <f aca="false">F14*G14</f>
        <v>1980</v>
      </c>
      <c r="N14" s="9" t="n">
        <f aca="false">J14*Dashboard!$C$13*MIN(1,F14/K14)</f>
        <v>172.285714285714</v>
      </c>
      <c r="O14" s="9" t="n">
        <f aca="false">IF(L14="Y",M14*Dashboard!$C$14,0)</f>
        <v>9.9</v>
      </c>
    </row>
    <row r="15" customFormat="false" ht="15" hidden="false" customHeight="false" outlineLevel="0" collapsed="false">
      <c r="A15" s="41" t="s">
        <v>154</v>
      </c>
      <c r="B15" s="41" t="s">
        <v>148</v>
      </c>
      <c r="C15" s="32" t="s">
        <v>155</v>
      </c>
      <c r="D15" s="32" t="s">
        <v>150</v>
      </c>
      <c r="E15" s="33" t="s">
        <v>121</v>
      </c>
      <c r="F15" s="42" t="n">
        <v>4000</v>
      </c>
      <c r="G15" s="34" t="n">
        <v>0.18</v>
      </c>
      <c r="H15" s="34" t="n">
        <v>0.18</v>
      </c>
      <c r="I15" s="39" t="n">
        <f aca="false">IF(E15="Long",G15,1-G15)</f>
        <v>0.82</v>
      </c>
      <c r="J15" s="43" t="n">
        <f aca="false">F15*I15</f>
        <v>3280</v>
      </c>
      <c r="K15" s="42" t="n">
        <v>50000</v>
      </c>
      <c r="L15" s="33" t="s">
        <v>151</v>
      </c>
      <c r="M15" s="43" t="n">
        <f aca="false">F15*G15</f>
        <v>720</v>
      </c>
      <c r="N15" s="9" t="n">
        <f aca="false">J15*Dashboard!$C$13*MIN(1,F15/K15)</f>
        <v>131.2</v>
      </c>
      <c r="O15" s="9" t="n">
        <f aca="false">IF(L15="Y",M15*Dashboard!$C$14,0)</f>
        <v>3.6</v>
      </c>
    </row>
    <row r="16" customFormat="false" ht="15" hidden="false" customHeight="false" outlineLevel="0" collapsed="false">
      <c r="A16" s="41" t="s">
        <v>156</v>
      </c>
      <c r="B16" s="41" t="s">
        <v>157</v>
      </c>
      <c r="C16" s="32" t="s">
        <v>158</v>
      </c>
      <c r="D16" s="32" t="s">
        <v>159</v>
      </c>
      <c r="E16" s="33" t="s">
        <v>117</v>
      </c>
      <c r="F16" s="42" t="n">
        <v>1000</v>
      </c>
      <c r="G16" s="34" t="n">
        <v>0.3</v>
      </c>
      <c r="H16" s="34" t="n">
        <v>0.3</v>
      </c>
      <c r="I16" s="39" t="n">
        <f aca="false">IF(E16="Long",G16,1-G16)</f>
        <v>0.3</v>
      </c>
      <c r="J16" s="43" t="n">
        <f aca="false">F16*I16</f>
        <v>300</v>
      </c>
      <c r="K16" s="42" t="n">
        <v>40000</v>
      </c>
      <c r="L16" s="33" t="s">
        <v>118</v>
      </c>
      <c r="M16" s="43" t="n">
        <f aca="false">F16*G16</f>
        <v>300</v>
      </c>
      <c r="N16" s="9" t="n">
        <f aca="false">J16*Dashboard!$C$13*MIN(1,F16/K16)</f>
        <v>3.75</v>
      </c>
      <c r="O16" s="9" t="n">
        <f aca="false">IF(L16="Y",M16*Dashboard!$C$14,0)</f>
        <v>0</v>
      </c>
    </row>
    <row r="17" customFormat="false" ht="15" hidden="false" customHeight="false" outlineLevel="0" collapsed="false">
      <c r="A17" s="41" t="s">
        <v>160</v>
      </c>
      <c r="B17" s="41" t="s">
        <v>157</v>
      </c>
      <c r="C17" s="32" t="s">
        <v>161</v>
      </c>
      <c r="D17" s="32" t="s">
        <v>159</v>
      </c>
      <c r="E17" s="33" t="s">
        <v>121</v>
      </c>
      <c r="F17" s="42" t="n">
        <v>1000</v>
      </c>
      <c r="G17" s="34" t="n">
        <v>0.34</v>
      </c>
      <c r="H17" s="34" t="n">
        <v>0.34</v>
      </c>
      <c r="I17" s="39" t="n">
        <f aca="false">IF(E17="Long",G17,1-G17)</f>
        <v>0.66</v>
      </c>
      <c r="J17" s="43" t="n">
        <f aca="false">F17*I17</f>
        <v>660</v>
      </c>
      <c r="K17" s="42" t="n">
        <v>40000</v>
      </c>
      <c r="L17" s="33" t="s">
        <v>118</v>
      </c>
      <c r="M17" s="43" t="n">
        <f aca="false">F17*G17</f>
        <v>340</v>
      </c>
      <c r="N17" s="9" t="n">
        <f aca="false">J17*Dashboard!$C$13*MIN(1,F17/K17)</f>
        <v>8.25</v>
      </c>
      <c r="O17" s="9" t="n">
        <f aca="false">IF(L17="Y",M17*Dashboard!$C$14,0)</f>
        <v>0</v>
      </c>
    </row>
    <row r="18" customFormat="false" ht="15" hidden="false" customHeight="false" outlineLevel="0" collapsed="false">
      <c r="A18" s="41" t="s">
        <v>162</v>
      </c>
      <c r="B18" s="41" t="s">
        <v>157</v>
      </c>
      <c r="C18" s="32" t="s">
        <v>163</v>
      </c>
      <c r="D18" s="32" t="s">
        <v>159</v>
      </c>
      <c r="E18" s="33" t="s">
        <v>117</v>
      </c>
      <c r="F18" s="42" t="n">
        <v>1000</v>
      </c>
      <c r="G18" s="34" t="n">
        <v>0.38</v>
      </c>
      <c r="H18" s="34" t="n">
        <v>0.38</v>
      </c>
      <c r="I18" s="39" t="n">
        <f aca="false">IF(E18="Long",G18,1-G18)</f>
        <v>0.38</v>
      </c>
      <c r="J18" s="43" t="n">
        <f aca="false">F18*I18</f>
        <v>380</v>
      </c>
      <c r="K18" s="42" t="n">
        <v>40000</v>
      </c>
      <c r="L18" s="33" t="s">
        <v>118</v>
      </c>
      <c r="M18" s="43" t="n">
        <f aca="false">F18*G18</f>
        <v>380</v>
      </c>
      <c r="N18" s="9" t="n">
        <f aca="false">J18*Dashboard!$C$13*MIN(1,F18/K18)</f>
        <v>4.75</v>
      </c>
      <c r="O18" s="9" t="n">
        <f aca="false">IF(L18="Y",M18*Dashboard!$C$14,0)</f>
        <v>0</v>
      </c>
    </row>
    <row r="19" customFormat="false" ht="15" hidden="false" customHeight="false" outlineLevel="0" collapsed="false">
      <c r="A19" s="41" t="s">
        <v>164</v>
      </c>
      <c r="B19" s="41" t="s">
        <v>157</v>
      </c>
      <c r="C19" s="32" t="s">
        <v>165</v>
      </c>
      <c r="D19" s="32" t="s">
        <v>159</v>
      </c>
      <c r="E19" s="33" t="s">
        <v>121</v>
      </c>
      <c r="F19" s="42" t="n">
        <v>1000</v>
      </c>
      <c r="G19" s="34" t="n">
        <v>0.42</v>
      </c>
      <c r="H19" s="34" t="n">
        <v>0.42</v>
      </c>
      <c r="I19" s="39" t="n">
        <f aca="false">IF(E19="Long",G19,1-G19)</f>
        <v>0.58</v>
      </c>
      <c r="J19" s="43" t="n">
        <f aca="false">F19*I19</f>
        <v>580</v>
      </c>
      <c r="K19" s="42" t="n">
        <v>40000</v>
      </c>
      <c r="L19" s="33" t="s">
        <v>118</v>
      </c>
      <c r="M19" s="43" t="n">
        <f aca="false">F19*G19</f>
        <v>420</v>
      </c>
      <c r="N19" s="9" t="n">
        <f aca="false">J19*Dashboard!$C$13*MIN(1,F19/K19)</f>
        <v>7.25</v>
      </c>
      <c r="O19" s="9" t="n">
        <f aca="false">IF(L19="Y",M19*Dashboard!$C$14,0)</f>
        <v>0</v>
      </c>
    </row>
    <row r="20" customFormat="false" ht="15" hidden="false" customHeight="false" outlineLevel="0" collapsed="false">
      <c r="A20" s="41" t="s">
        <v>166</v>
      </c>
      <c r="B20" s="41" t="s">
        <v>157</v>
      </c>
      <c r="C20" s="32" t="s">
        <v>167</v>
      </c>
      <c r="D20" s="32" t="s">
        <v>159</v>
      </c>
      <c r="E20" s="33" t="s">
        <v>117</v>
      </c>
      <c r="F20" s="42" t="n">
        <v>1000</v>
      </c>
      <c r="G20" s="34" t="n">
        <v>0.46</v>
      </c>
      <c r="H20" s="34" t="n">
        <v>0.46</v>
      </c>
      <c r="I20" s="39" t="n">
        <f aca="false">IF(E20="Long",G20,1-G20)</f>
        <v>0.46</v>
      </c>
      <c r="J20" s="43" t="n">
        <f aca="false">F20*I20</f>
        <v>460</v>
      </c>
      <c r="K20" s="42" t="n">
        <v>40000</v>
      </c>
      <c r="L20" s="33" t="s">
        <v>118</v>
      </c>
      <c r="M20" s="43" t="n">
        <f aca="false">F20*G20</f>
        <v>460</v>
      </c>
      <c r="N20" s="9" t="n">
        <f aca="false">J20*Dashboard!$C$13*MIN(1,F20/K20)</f>
        <v>5.75</v>
      </c>
      <c r="O20" s="9" t="n">
        <f aca="false">IF(L20="Y",M20*Dashboard!$C$14,0)</f>
        <v>0</v>
      </c>
    </row>
    <row r="21" customFormat="false" ht="15" hidden="false" customHeight="false" outlineLevel="0" collapsed="false">
      <c r="A21" s="41" t="s">
        <v>168</v>
      </c>
      <c r="B21" s="41" t="s">
        <v>157</v>
      </c>
      <c r="C21" s="32" t="s">
        <v>169</v>
      </c>
      <c r="D21" s="32" t="s">
        <v>159</v>
      </c>
      <c r="E21" s="33" t="s">
        <v>121</v>
      </c>
      <c r="F21" s="42" t="n">
        <v>1000</v>
      </c>
      <c r="G21" s="34" t="n">
        <v>0.5</v>
      </c>
      <c r="H21" s="34" t="n">
        <v>0.5</v>
      </c>
      <c r="I21" s="39" t="n">
        <f aca="false">IF(E21="Long",G21,1-G21)</f>
        <v>0.5</v>
      </c>
      <c r="J21" s="43" t="n">
        <f aca="false">F21*I21</f>
        <v>500</v>
      </c>
      <c r="K21" s="42" t="n">
        <v>40000</v>
      </c>
      <c r="L21" s="33" t="s">
        <v>118</v>
      </c>
      <c r="M21" s="43" t="n">
        <f aca="false">F21*G21</f>
        <v>500</v>
      </c>
      <c r="N21" s="9" t="n">
        <f aca="false">J21*Dashboard!$C$13*MIN(1,F21/K21)</f>
        <v>6.25</v>
      </c>
      <c r="O21" s="9" t="n">
        <f aca="false">IF(L21="Y",M21*Dashboard!$C$14,0)</f>
        <v>0</v>
      </c>
    </row>
    <row r="22" customFormat="false" ht="15" hidden="false" customHeight="false" outlineLevel="0" collapsed="false">
      <c r="A22" s="41" t="s">
        <v>170</v>
      </c>
      <c r="B22" s="41" t="s">
        <v>157</v>
      </c>
      <c r="C22" s="32" t="s">
        <v>171</v>
      </c>
      <c r="D22" s="32" t="s">
        <v>159</v>
      </c>
      <c r="E22" s="33" t="s">
        <v>117</v>
      </c>
      <c r="F22" s="42" t="n">
        <v>1000</v>
      </c>
      <c r="G22" s="34" t="n">
        <v>0.54</v>
      </c>
      <c r="H22" s="34" t="n">
        <v>0.54</v>
      </c>
      <c r="I22" s="39" t="n">
        <f aca="false">IF(E22="Long",G22,1-G22)</f>
        <v>0.54</v>
      </c>
      <c r="J22" s="43" t="n">
        <f aca="false">F22*I22</f>
        <v>540</v>
      </c>
      <c r="K22" s="42" t="n">
        <v>40000</v>
      </c>
      <c r="L22" s="33" t="s">
        <v>118</v>
      </c>
      <c r="M22" s="43" t="n">
        <f aca="false">F22*G22</f>
        <v>540</v>
      </c>
      <c r="N22" s="9" t="n">
        <f aca="false">J22*Dashboard!$C$13*MIN(1,F22/K22)</f>
        <v>6.75</v>
      </c>
      <c r="O22" s="9" t="n">
        <f aca="false">IF(L22="Y",M22*Dashboard!$C$14,0)</f>
        <v>0</v>
      </c>
    </row>
    <row r="23" customFormat="false" ht="15" hidden="false" customHeight="false" outlineLevel="0" collapsed="false">
      <c r="A23" s="41" t="s">
        <v>172</v>
      </c>
      <c r="B23" s="41" t="s">
        <v>157</v>
      </c>
      <c r="C23" s="32" t="s">
        <v>173</v>
      </c>
      <c r="D23" s="32" t="s">
        <v>159</v>
      </c>
      <c r="E23" s="33" t="s">
        <v>121</v>
      </c>
      <c r="F23" s="42" t="n">
        <v>1000</v>
      </c>
      <c r="G23" s="34" t="n">
        <v>0.58</v>
      </c>
      <c r="H23" s="34" t="n">
        <v>0.58</v>
      </c>
      <c r="I23" s="39" t="n">
        <f aca="false">IF(E23="Long",G23,1-G23)</f>
        <v>0.42</v>
      </c>
      <c r="J23" s="43" t="n">
        <f aca="false">F23*I23</f>
        <v>420</v>
      </c>
      <c r="K23" s="42" t="n">
        <v>40000</v>
      </c>
      <c r="L23" s="33" t="s">
        <v>118</v>
      </c>
      <c r="M23" s="43" t="n">
        <f aca="false">F23*G23</f>
        <v>580</v>
      </c>
      <c r="N23" s="9" t="n">
        <f aca="false">J23*Dashboard!$C$13*MIN(1,F23/K23)</f>
        <v>5.25</v>
      </c>
      <c r="O23" s="9" t="n">
        <f aca="false">IF(L23="Y",M23*Dashboard!$C$14,0)</f>
        <v>0</v>
      </c>
    </row>
    <row r="24" customFormat="false" ht="15" hidden="false" customHeight="false" outlineLevel="0" collapsed="false">
      <c r="A24" s="41" t="s">
        <v>174</v>
      </c>
      <c r="B24" s="41" t="s">
        <v>157</v>
      </c>
      <c r="C24" s="32" t="s">
        <v>175</v>
      </c>
      <c r="D24" s="32" t="s">
        <v>159</v>
      </c>
      <c r="E24" s="33" t="s">
        <v>117</v>
      </c>
      <c r="F24" s="42" t="n">
        <v>1000</v>
      </c>
      <c r="G24" s="34" t="n">
        <v>0.62</v>
      </c>
      <c r="H24" s="34" t="n">
        <v>0.62</v>
      </c>
      <c r="I24" s="39" t="n">
        <f aca="false">IF(E24="Long",G24,1-G24)</f>
        <v>0.62</v>
      </c>
      <c r="J24" s="43" t="n">
        <f aca="false">F24*I24</f>
        <v>620</v>
      </c>
      <c r="K24" s="42" t="n">
        <v>40000</v>
      </c>
      <c r="L24" s="33" t="s">
        <v>118</v>
      </c>
      <c r="M24" s="43" t="n">
        <f aca="false">F24*G24</f>
        <v>620</v>
      </c>
      <c r="N24" s="9" t="n">
        <f aca="false">J24*Dashboard!$C$13*MIN(1,F24/K24)</f>
        <v>7.75</v>
      </c>
      <c r="O24" s="9" t="n">
        <f aca="false">IF(L24="Y",M24*Dashboard!$C$14,0)</f>
        <v>0</v>
      </c>
    </row>
    <row r="25" customFormat="false" ht="15" hidden="false" customHeight="false" outlineLevel="0" collapsed="false">
      <c r="A25" s="41" t="s">
        <v>176</v>
      </c>
      <c r="B25" s="41" t="s">
        <v>157</v>
      </c>
      <c r="C25" s="32" t="s">
        <v>177</v>
      </c>
      <c r="D25" s="32" t="s">
        <v>159</v>
      </c>
      <c r="E25" s="33" t="s">
        <v>121</v>
      </c>
      <c r="F25" s="42" t="n">
        <v>1000</v>
      </c>
      <c r="G25" s="34" t="n">
        <v>0.66</v>
      </c>
      <c r="H25" s="34" t="n">
        <v>0.66</v>
      </c>
      <c r="I25" s="39" t="n">
        <f aca="false">IF(E25="Long",G25,1-G25)</f>
        <v>0.34</v>
      </c>
      <c r="J25" s="43" t="n">
        <f aca="false">F25*I25</f>
        <v>340</v>
      </c>
      <c r="K25" s="42" t="n">
        <v>40000</v>
      </c>
      <c r="L25" s="33" t="s">
        <v>118</v>
      </c>
      <c r="M25" s="43" t="n">
        <f aca="false">F25*G25</f>
        <v>660</v>
      </c>
      <c r="N25" s="9" t="n">
        <f aca="false">J25*Dashboard!$C$13*MIN(1,F25/K25)</f>
        <v>4.25</v>
      </c>
      <c r="O25" s="9" t="n">
        <f aca="false">IF(L25="Y",M25*Dashboard!$C$14,0)</f>
        <v>0</v>
      </c>
    </row>
    <row r="26" customFormat="false" ht="15" hidden="false" customHeight="false" outlineLevel="0" collapsed="false">
      <c r="A26" s="41" t="s">
        <v>178</v>
      </c>
      <c r="B26" s="41" t="s">
        <v>157</v>
      </c>
      <c r="C26" s="32" t="s">
        <v>179</v>
      </c>
      <c r="D26" s="32" t="s">
        <v>159</v>
      </c>
      <c r="E26" s="33" t="s">
        <v>117</v>
      </c>
      <c r="F26" s="42" t="n">
        <v>1000</v>
      </c>
      <c r="G26" s="34" t="n">
        <v>0.31</v>
      </c>
      <c r="H26" s="34" t="n">
        <v>0.31</v>
      </c>
      <c r="I26" s="39" t="n">
        <f aca="false">IF(E26="Long",G26,1-G26)</f>
        <v>0.31</v>
      </c>
      <c r="J26" s="43" t="n">
        <f aca="false">F26*I26</f>
        <v>310</v>
      </c>
      <c r="K26" s="42" t="n">
        <v>40000</v>
      </c>
      <c r="L26" s="33" t="s">
        <v>118</v>
      </c>
      <c r="M26" s="43" t="n">
        <f aca="false">F26*G26</f>
        <v>310</v>
      </c>
      <c r="N26" s="9" t="n">
        <f aca="false">J26*Dashboard!$C$13*MIN(1,F26/K26)</f>
        <v>3.875</v>
      </c>
      <c r="O26" s="9" t="n">
        <f aca="false">IF(L26="Y",M26*Dashboard!$C$14,0)</f>
        <v>0</v>
      </c>
    </row>
    <row r="27" customFormat="false" ht="15" hidden="false" customHeight="false" outlineLevel="0" collapsed="false">
      <c r="A27" s="41" t="s">
        <v>180</v>
      </c>
      <c r="B27" s="41" t="s">
        <v>157</v>
      </c>
      <c r="C27" s="32" t="s">
        <v>181</v>
      </c>
      <c r="D27" s="32" t="s">
        <v>159</v>
      </c>
      <c r="E27" s="33" t="s">
        <v>121</v>
      </c>
      <c r="F27" s="42" t="n">
        <v>1000</v>
      </c>
      <c r="G27" s="34" t="n">
        <v>0.37</v>
      </c>
      <c r="H27" s="34" t="n">
        <v>0.37</v>
      </c>
      <c r="I27" s="39" t="n">
        <f aca="false">IF(E27="Long",G27,1-G27)</f>
        <v>0.63</v>
      </c>
      <c r="J27" s="43" t="n">
        <f aca="false">F27*I27</f>
        <v>630</v>
      </c>
      <c r="K27" s="42" t="n">
        <v>40000</v>
      </c>
      <c r="L27" s="33" t="s">
        <v>118</v>
      </c>
      <c r="M27" s="43" t="n">
        <f aca="false">F27*G27</f>
        <v>370</v>
      </c>
      <c r="N27" s="9" t="n">
        <f aca="false">J27*Dashboard!$C$13*MIN(1,F27/K27)</f>
        <v>7.875</v>
      </c>
      <c r="O27" s="9" t="n">
        <f aca="false">IF(L27="Y",M27*Dashboard!$C$14,0)</f>
        <v>0</v>
      </c>
    </row>
    <row r="28" customFormat="false" ht="15" hidden="false" customHeight="false" outlineLevel="0" collapsed="false">
      <c r="A28" s="41" t="s">
        <v>182</v>
      </c>
      <c r="B28" s="41" t="s">
        <v>157</v>
      </c>
      <c r="C28" s="32" t="s">
        <v>183</v>
      </c>
      <c r="D28" s="32" t="s">
        <v>159</v>
      </c>
      <c r="E28" s="33" t="s">
        <v>117</v>
      </c>
      <c r="F28" s="42" t="n">
        <v>1000</v>
      </c>
      <c r="G28" s="34" t="n">
        <v>0.43</v>
      </c>
      <c r="H28" s="34" t="n">
        <v>0.43</v>
      </c>
      <c r="I28" s="39" t="n">
        <f aca="false">IF(E28="Long",G28,1-G28)</f>
        <v>0.43</v>
      </c>
      <c r="J28" s="43" t="n">
        <f aca="false">F28*I28</f>
        <v>430</v>
      </c>
      <c r="K28" s="42" t="n">
        <v>40000</v>
      </c>
      <c r="L28" s="33" t="s">
        <v>118</v>
      </c>
      <c r="M28" s="43" t="n">
        <f aca="false">F28*G28</f>
        <v>430</v>
      </c>
      <c r="N28" s="9" t="n">
        <f aca="false">J28*Dashboard!$C$13*MIN(1,F28/K28)</f>
        <v>5.375</v>
      </c>
      <c r="O28" s="9" t="n">
        <f aca="false">IF(L28="Y",M28*Dashboard!$C$14,0)</f>
        <v>0</v>
      </c>
    </row>
    <row r="29" customFormat="false" ht="15" hidden="false" customHeight="false" outlineLevel="0" collapsed="false">
      <c r="A29" s="41" t="s">
        <v>184</v>
      </c>
      <c r="B29" s="41" t="s">
        <v>157</v>
      </c>
      <c r="C29" s="32" t="s">
        <v>185</v>
      </c>
      <c r="D29" s="32" t="s">
        <v>159</v>
      </c>
      <c r="E29" s="33" t="s">
        <v>121</v>
      </c>
      <c r="F29" s="42" t="n">
        <v>1000</v>
      </c>
      <c r="G29" s="34" t="n">
        <v>0.49</v>
      </c>
      <c r="H29" s="34" t="n">
        <v>0.49</v>
      </c>
      <c r="I29" s="39" t="n">
        <f aca="false">IF(E29="Long",G29,1-G29)</f>
        <v>0.51</v>
      </c>
      <c r="J29" s="43" t="n">
        <f aca="false">F29*I29</f>
        <v>510</v>
      </c>
      <c r="K29" s="42" t="n">
        <v>40000</v>
      </c>
      <c r="L29" s="33" t="s">
        <v>118</v>
      </c>
      <c r="M29" s="43" t="n">
        <f aca="false">F29*G29</f>
        <v>490</v>
      </c>
      <c r="N29" s="9" t="n">
        <f aca="false">J29*Dashboard!$C$13*MIN(1,F29/K29)</f>
        <v>6.375</v>
      </c>
      <c r="O29" s="9" t="n">
        <f aca="false">IF(L29="Y",M29*Dashboard!$C$14,0)</f>
        <v>0</v>
      </c>
    </row>
    <row r="30" customFormat="false" ht="15" hidden="false" customHeight="false" outlineLevel="0" collapsed="false">
      <c r="A30" s="41" t="s">
        <v>186</v>
      </c>
      <c r="B30" s="41" t="s">
        <v>157</v>
      </c>
      <c r="C30" s="32" t="s">
        <v>187</v>
      </c>
      <c r="D30" s="32" t="s">
        <v>159</v>
      </c>
      <c r="E30" s="33" t="s">
        <v>117</v>
      </c>
      <c r="F30" s="42" t="n">
        <v>1000</v>
      </c>
      <c r="G30" s="34" t="n">
        <v>0.55</v>
      </c>
      <c r="H30" s="34" t="n">
        <v>0.55</v>
      </c>
      <c r="I30" s="39" t="n">
        <f aca="false">IF(E30="Long",G30,1-G30)</f>
        <v>0.55</v>
      </c>
      <c r="J30" s="43" t="n">
        <f aca="false">F30*I30</f>
        <v>550</v>
      </c>
      <c r="K30" s="42" t="n">
        <v>40000</v>
      </c>
      <c r="L30" s="33" t="s">
        <v>118</v>
      </c>
      <c r="M30" s="43" t="n">
        <f aca="false">F30*G30</f>
        <v>550</v>
      </c>
      <c r="N30" s="9" t="n">
        <f aca="false">J30*Dashboard!$C$13*MIN(1,F30/K30)</f>
        <v>6.875</v>
      </c>
      <c r="O30" s="9" t="n">
        <f aca="false">IF(L30="Y",M30*Dashboard!$C$14,0)</f>
        <v>0</v>
      </c>
    </row>
    <row r="31" customFormat="false" ht="15" hidden="false" customHeight="false" outlineLevel="0" collapsed="false">
      <c r="A31" s="41" t="s">
        <v>188</v>
      </c>
      <c r="B31" s="41" t="s">
        <v>157</v>
      </c>
      <c r="C31" s="32" t="s">
        <v>189</v>
      </c>
      <c r="D31" s="32" t="s">
        <v>159</v>
      </c>
      <c r="E31" s="33" t="s">
        <v>121</v>
      </c>
      <c r="F31" s="42" t="n">
        <v>1000</v>
      </c>
      <c r="G31" s="34" t="n">
        <v>0.61</v>
      </c>
      <c r="H31" s="34" t="n">
        <v>0.61</v>
      </c>
      <c r="I31" s="39" t="n">
        <f aca="false">IF(E31="Long",G31,1-G31)</f>
        <v>0.39</v>
      </c>
      <c r="J31" s="43" t="n">
        <f aca="false">F31*I31</f>
        <v>390</v>
      </c>
      <c r="K31" s="42" t="n">
        <v>40000</v>
      </c>
      <c r="L31" s="33" t="s">
        <v>118</v>
      </c>
      <c r="M31" s="43" t="n">
        <f aca="false">F31*G31</f>
        <v>610</v>
      </c>
      <c r="N31" s="9" t="n">
        <f aca="false">J31*Dashboard!$C$13*MIN(1,F31/K31)</f>
        <v>4.875</v>
      </c>
      <c r="O31" s="9" t="n">
        <f aca="false">IF(L31="Y",M31*Dashboard!$C$14,0)</f>
        <v>0</v>
      </c>
    </row>
    <row r="32" customFormat="false" ht="15" hidden="false" customHeight="false" outlineLevel="0" collapsed="false">
      <c r="A32" s="41" t="s">
        <v>190</v>
      </c>
      <c r="B32" s="41" t="s">
        <v>157</v>
      </c>
      <c r="C32" s="32" t="s">
        <v>191</v>
      </c>
      <c r="D32" s="32" t="s">
        <v>159</v>
      </c>
      <c r="E32" s="33" t="s">
        <v>117</v>
      </c>
      <c r="F32" s="42" t="n">
        <v>1000</v>
      </c>
      <c r="G32" s="34" t="n">
        <v>0.67</v>
      </c>
      <c r="H32" s="34" t="n">
        <v>0.67</v>
      </c>
      <c r="I32" s="39" t="n">
        <f aca="false">IF(E32="Long",G32,1-G32)</f>
        <v>0.67</v>
      </c>
      <c r="J32" s="43" t="n">
        <f aca="false">F32*I32</f>
        <v>670</v>
      </c>
      <c r="K32" s="42" t="n">
        <v>40000</v>
      </c>
      <c r="L32" s="33" t="s">
        <v>118</v>
      </c>
      <c r="M32" s="43" t="n">
        <f aca="false">F32*G32</f>
        <v>670</v>
      </c>
      <c r="N32" s="9" t="n">
        <f aca="false">J32*Dashboard!$C$13*MIN(1,F32/K32)</f>
        <v>8.375</v>
      </c>
      <c r="O32" s="9" t="n">
        <f aca="false">IF(L32="Y",M32*Dashboard!$C$14,0)</f>
        <v>0</v>
      </c>
    </row>
    <row r="33" customFormat="false" ht="15" hidden="false" customHeight="false" outlineLevel="0" collapsed="false">
      <c r="A33" s="41" t="s">
        <v>192</v>
      </c>
      <c r="B33" s="41" t="s">
        <v>157</v>
      </c>
      <c r="C33" s="32" t="s">
        <v>193</v>
      </c>
      <c r="D33" s="32" t="s">
        <v>159</v>
      </c>
      <c r="E33" s="33" t="s">
        <v>121</v>
      </c>
      <c r="F33" s="42" t="n">
        <v>1000</v>
      </c>
      <c r="G33" s="34" t="n">
        <v>0.41</v>
      </c>
      <c r="H33" s="34" t="n">
        <v>0.41</v>
      </c>
      <c r="I33" s="39" t="n">
        <f aca="false">IF(E33="Long",G33,1-G33)</f>
        <v>0.59</v>
      </c>
      <c r="J33" s="43" t="n">
        <f aca="false">F33*I33</f>
        <v>590</v>
      </c>
      <c r="K33" s="42" t="n">
        <v>40000</v>
      </c>
      <c r="L33" s="33" t="s">
        <v>118</v>
      </c>
      <c r="M33" s="43" t="n">
        <f aca="false">F33*G33</f>
        <v>410</v>
      </c>
      <c r="N33" s="9" t="n">
        <f aca="false">J33*Dashboard!$C$13*MIN(1,F33/K33)</f>
        <v>7.375</v>
      </c>
      <c r="O33" s="9" t="n">
        <f aca="false">IF(L33="Y",M33*Dashboard!$C$14,0)</f>
        <v>0</v>
      </c>
    </row>
    <row r="34" customFormat="false" ht="15" hidden="false" customHeight="false" outlineLevel="0" collapsed="false">
      <c r="A34" s="41" t="s">
        <v>194</v>
      </c>
      <c r="B34" s="41" t="s">
        <v>157</v>
      </c>
      <c r="C34" s="32" t="s">
        <v>195</v>
      </c>
      <c r="D34" s="32" t="s">
        <v>159</v>
      </c>
      <c r="E34" s="33" t="s">
        <v>117</v>
      </c>
      <c r="F34" s="42" t="n">
        <v>1000</v>
      </c>
      <c r="G34" s="34" t="n">
        <v>0.51</v>
      </c>
      <c r="H34" s="34" t="n">
        <v>0.51</v>
      </c>
      <c r="I34" s="39" t="n">
        <f aca="false">IF(E34="Long",G34,1-G34)</f>
        <v>0.51</v>
      </c>
      <c r="J34" s="43" t="n">
        <f aca="false">F34*I34</f>
        <v>510</v>
      </c>
      <c r="K34" s="42" t="n">
        <v>40000</v>
      </c>
      <c r="L34" s="33" t="s">
        <v>118</v>
      </c>
      <c r="M34" s="43" t="n">
        <f aca="false">F34*G34</f>
        <v>510</v>
      </c>
      <c r="N34" s="9" t="n">
        <f aca="false">J34*Dashboard!$C$13*MIN(1,F34/K34)</f>
        <v>6.375</v>
      </c>
      <c r="O34" s="9" t="n">
        <f aca="false">IF(L34="Y",M34*Dashboard!$C$14,0)</f>
        <v>0</v>
      </c>
    </row>
    <row r="35" customFormat="false" ht="15" hidden="false" customHeight="false" outlineLevel="0" collapsed="false">
      <c r="A35" s="41" t="s">
        <v>196</v>
      </c>
      <c r="B35" s="41" t="s">
        <v>157</v>
      </c>
      <c r="C35" s="32" t="s">
        <v>197</v>
      </c>
      <c r="D35" s="32" t="s">
        <v>159</v>
      </c>
      <c r="E35" s="33" t="s">
        <v>121</v>
      </c>
      <c r="F35" s="42" t="n">
        <v>1000</v>
      </c>
      <c r="G35" s="34" t="n">
        <v>0.59</v>
      </c>
      <c r="H35" s="34" t="n">
        <v>0.59</v>
      </c>
      <c r="I35" s="39" t="n">
        <f aca="false">IF(E35="Long",G35,1-G35)</f>
        <v>0.41</v>
      </c>
      <c r="J35" s="43" t="n">
        <f aca="false">F35*I35</f>
        <v>410</v>
      </c>
      <c r="K35" s="42" t="n">
        <v>40000</v>
      </c>
      <c r="L35" s="33" t="s">
        <v>118</v>
      </c>
      <c r="M35" s="43" t="n">
        <f aca="false">F35*G35</f>
        <v>590</v>
      </c>
      <c r="N35" s="9" t="n">
        <f aca="false">J35*Dashboard!$C$13*MIN(1,F35/K35)</f>
        <v>5.125</v>
      </c>
      <c r="O35" s="9" t="n">
        <f aca="false">IF(L35="Y",M35*Dashboard!$C$14,0)</f>
        <v>0</v>
      </c>
    </row>
    <row r="36" customFormat="false" ht="15" hidden="false" customHeight="false" outlineLevel="0" collapsed="false">
      <c r="A36" s="41" t="s">
        <v>198</v>
      </c>
      <c r="B36" s="41" t="s">
        <v>199</v>
      </c>
      <c r="C36" s="32" t="s">
        <v>200</v>
      </c>
      <c r="D36" s="32" t="s">
        <v>201</v>
      </c>
      <c r="E36" s="33" t="s">
        <v>117</v>
      </c>
      <c r="F36" s="42" t="n">
        <v>1000</v>
      </c>
      <c r="G36" s="34" t="n">
        <v>0.0966</v>
      </c>
      <c r="H36" s="34" t="n">
        <v>0.0966</v>
      </c>
      <c r="I36" s="39" t="n">
        <f aca="false">IF(E36="Long",G36,1-G36)</f>
        <v>0.0966</v>
      </c>
      <c r="J36" s="43" t="n">
        <f aca="false">F36*I36</f>
        <v>96.6</v>
      </c>
      <c r="K36" s="42" t="n">
        <v>15000</v>
      </c>
      <c r="L36" s="33" t="s">
        <v>151</v>
      </c>
      <c r="M36" s="43" t="n">
        <f aca="false">F36*G36</f>
        <v>96.6</v>
      </c>
      <c r="N36" s="9" t="n">
        <f aca="false">J36*Dashboard!$C$13*MIN(1,F36/K36)</f>
        <v>3.22</v>
      </c>
      <c r="O36" s="9" t="n">
        <f aca="false">IF(L36="Y",M36*Dashboard!$C$14,0)</f>
        <v>0.483</v>
      </c>
    </row>
    <row r="37" customFormat="false" ht="15" hidden="false" customHeight="false" outlineLevel="0" collapsed="false">
      <c r="C37" s="44" t="s">
        <v>202</v>
      </c>
      <c r="J37" s="16" t="n">
        <f aca="false">SUM(J2:J36)</f>
        <v>63096.6</v>
      </c>
      <c r="M37" s="16" t="n">
        <f aca="false">SUM(M2:M36)</f>
        <v>46456.6</v>
      </c>
      <c r="N37" s="16" t="n">
        <f aca="false">SUM(N2:N36)</f>
        <v>1710.54484126984</v>
      </c>
      <c r="O37" s="16" t="n">
        <f aca="false">SUM(O2:O36)</f>
        <v>30.783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7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2" min="3" style="0" width="12"/>
    <col collapsed="false" customWidth="true" hidden="false" outlineLevel="0" max="14" min="14" style="0" width="12"/>
    <col collapsed="false" customWidth="true" hidden="false" outlineLevel="0" max="15" min="15" style="0" width="26"/>
    <col collapsed="false" customWidth="true" hidden="false" outlineLevel="0" max="16" min="16" style="0" width="13"/>
  </cols>
  <sheetData>
    <row r="2" customFormat="false" ht="16.15" hidden="false" customHeight="false" outlineLevel="0" collapsed="false">
      <c r="B2" s="30" t="s">
        <v>203</v>
      </c>
    </row>
    <row r="3" customFormat="false" ht="22.35" hidden="false" customHeight="true" outlineLevel="0" collapsed="false">
      <c r="B3" s="31" t="s">
        <v>204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5" customFormat="false" ht="15" hidden="false" customHeight="false" outlineLevel="0" collapsed="false">
      <c r="B5" s="4" t="s">
        <v>205</v>
      </c>
      <c r="C5" s="45" t="n">
        <v>87000</v>
      </c>
    </row>
    <row r="6" customFormat="false" ht="15" hidden="false" customHeight="false" outlineLevel="0" collapsed="false">
      <c r="B6" s="4" t="s">
        <v>206</v>
      </c>
      <c r="C6" s="46" t="n">
        <v>0.6</v>
      </c>
    </row>
    <row r="7" customFormat="false" ht="15" hidden="false" customHeight="false" outlineLevel="0" collapsed="false">
      <c r="B7" s="4" t="s">
        <v>207</v>
      </c>
      <c r="C7" s="14" t="n">
        <v>0.105</v>
      </c>
    </row>
    <row r="8" customFormat="false" ht="15" hidden="false" customHeight="false" outlineLevel="0" collapsed="false">
      <c r="B8" s="4" t="s">
        <v>208</v>
      </c>
      <c r="C8" s="14" t="n">
        <v>0.356</v>
      </c>
    </row>
    <row r="9" customFormat="false" ht="15" hidden="false" customHeight="false" outlineLevel="0" collapsed="false">
      <c r="B9" s="4" t="s">
        <v>209</v>
      </c>
      <c r="C9" s="11" t="n">
        <f aca="false">C6*SQRT(C7)</f>
        <v>0.194422220952236</v>
      </c>
    </row>
    <row r="10" customFormat="false" ht="15" hidden="false" customHeight="false" outlineLevel="0" collapsed="false">
      <c r="B10" s="4" t="s">
        <v>210</v>
      </c>
      <c r="C10" s="11" t="n">
        <f aca="false">C6*SQRT(C8-C7)</f>
        <v>0.300599401197008</v>
      </c>
    </row>
    <row r="13" customFormat="false" ht="15" hidden="false" customHeight="false" outlineLevel="0" collapsed="false">
      <c r="B13" s="15" t="s">
        <v>211</v>
      </c>
    </row>
    <row r="14" customFormat="false" ht="15" hidden="false" customHeight="false" outlineLevel="0" collapsed="false">
      <c r="C14" s="37" t="s">
        <v>212</v>
      </c>
      <c r="D14" s="37" t="s">
        <v>213</v>
      </c>
      <c r="E14" s="37" t="s">
        <v>214</v>
      </c>
    </row>
    <row r="15" customFormat="false" ht="15" hidden="false" customHeight="false" outlineLevel="0" collapsed="false">
      <c r="C15" s="33" t="n">
        <v>-3</v>
      </c>
      <c r="D15" s="11" t="n">
        <f aca="false">EXP(-0.5*C15^2)/SQRT(2*PI())</f>
        <v>0.00443184841193801</v>
      </c>
      <c r="E15" s="11" t="n">
        <f aca="false">D15/SUM($D$15:$D$21)</f>
        <v>0.00443304817524375</v>
      </c>
    </row>
    <row r="16" customFormat="false" ht="15" hidden="false" customHeight="false" outlineLevel="0" collapsed="false">
      <c r="C16" s="33" t="n">
        <v>-2</v>
      </c>
      <c r="D16" s="11" t="n">
        <f aca="false">EXP(-0.5*C16^2)/SQRT(2*PI())</f>
        <v>0.0539909665131881</v>
      </c>
      <c r="E16" s="11" t="n">
        <f aca="false">D16/SUM($D$15:$D$21)</f>
        <v>0.0540055826224145</v>
      </c>
    </row>
    <row r="17" customFormat="false" ht="15" hidden="false" customHeight="false" outlineLevel="0" collapsed="false">
      <c r="C17" s="33" t="n">
        <v>-1</v>
      </c>
      <c r="D17" s="11" t="n">
        <f aca="false">EXP(-0.5*C17^2)/SQRT(2*PI())</f>
        <v>0.241970724519143</v>
      </c>
      <c r="E17" s="11" t="n">
        <f aca="false">D17/SUM($D$15:$D$21)</f>
        <v>0.242036229376114</v>
      </c>
    </row>
    <row r="18" customFormat="false" ht="15" hidden="false" customHeight="false" outlineLevel="0" collapsed="false">
      <c r="C18" s="33" t="n">
        <v>0</v>
      </c>
      <c r="D18" s="11" t="n">
        <f aca="false">EXP(-0.5*C18^2)/SQRT(2*PI())</f>
        <v>0.398942280401433</v>
      </c>
      <c r="E18" s="11" t="n">
        <f aca="false">D18/SUM($D$15:$D$21)</f>
        <v>0.399050279652455</v>
      </c>
    </row>
    <row r="19" customFormat="false" ht="15" hidden="false" customHeight="false" outlineLevel="0" collapsed="false">
      <c r="C19" s="33" t="n">
        <v>1</v>
      </c>
      <c r="D19" s="11" t="n">
        <f aca="false">EXP(-0.5*C19^2)/SQRT(2*PI())</f>
        <v>0.241970724519143</v>
      </c>
      <c r="E19" s="11" t="n">
        <f aca="false">D19/SUM($D$15:$D$21)</f>
        <v>0.242036229376114</v>
      </c>
    </row>
    <row r="20" customFormat="false" ht="15" hidden="false" customHeight="false" outlineLevel="0" collapsed="false">
      <c r="C20" s="33" t="n">
        <v>2</v>
      </c>
      <c r="D20" s="11" t="n">
        <f aca="false">EXP(-0.5*C20^2)/SQRT(2*PI())</f>
        <v>0.0539909665131881</v>
      </c>
      <c r="E20" s="11" t="n">
        <f aca="false">D20/SUM($D$15:$D$21)</f>
        <v>0.0540055826224145</v>
      </c>
    </row>
    <row r="21" customFormat="false" ht="15" hidden="false" customHeight="false" outlineLevel="0" collapsed="false">
      <c r="C21" s="33" t="n">
        <v>3</v>
      </c>
      <c r="D21" s="11" t="n">
        <f aca="false">EXP(-0.5*C21^2)/SQRT(2*PI())</f>
        <v>0.00443184841193801</v>
      </c>
      <c r="E21" s="11" t="n">
        <f aca="false">D21/SUM($D$15:$D$21)</f>
        <v>0.00443304817524375</v>
      </c>
    </row>
    <row r="22" customFormat="false" ht="15" hidden="false" customHeight="false" outlineLevel="0" collapsed="false">
      <c r="B22" s="15" t="s">
        <v>215</v>
      </c>
    </row>
    <row r="23" customFormat="false" ht="25.5" hidden="false" customHeight="true" outlineLevel="0" collapsed="false">
      <c r="B23" s="6" t="s">
        <v>216</v>
      </c>
      <c r="C23" s="6" t="s">
        <v>217</v>
      </c>
      <c r="D23" s="6" t="s">
        <v>214</v>
      </c>
      <c r="E23" s="6" t="s">
        <v>218</v>
      </c>
      <c r="F23" s="6" t="s">
        <v>219</v>
      </c>
      <c r="G23" s="6" t="s">
        <v>220</v>
      </c>
      <c r="H23" s="6" t="s">
        <v>221</v>
      </c>
      <c r="I23" s="6" t="s">
        <v>222</v>
      </c>
      <c r="J23" s="6" t="s">
        <v>223</v>
      </c>
      <c r="K23" s="6" t="s">
        <v>224</v>
      </c>
      <c r="M23" s="37" t="s">
        <v>225</v>
      </c>
      <c r="N23" s="37" t="s">
        <v>226</v>
      </c>
      <c r="O23" s="15" t="s">
        <v>227</v>
      </c>
    </row>
    <row r="24" customFormat="false" ht="15" hidden="false" customHeight="false" outlineLevel="0" collapsed="false">
      <c r="B24" s="47" t="n">
        <f aca="false">$C$15</f>
        <v>-3</v>
      </c>
      <c r="C24" s="47" t="n">
        <f aca="false">$C$15</f>
        <v>-3</v>
      </c>
      <c r="D24" s="48" t="n">
        <f aca="false">$E$15*$E$15</f>
        <v>1.96519161240319E-005</v>
      </c>
      <c r="E24" s="49" t="n">
        <f aca="false">$C$5*EXP($C$9*B24)</f>
        <v>48552.294578711</v>
      </c>
      <c r="F24" s="49" t="n">
        <f aca="false">$C$5*EXP($C$9*B24+$C$10*C24)</f>
        <v>19704.4254413142</v>
      </c>
      <c r="G24" s="50" t="n">
        <f aca="false">IF(E24&gt;=90000,1,0)</f>
        <v>0</v>
      </c>
      <c r="H24" s="50" t="n">
        <f aca="false">IF(F24&gt;=90000,1,0)</f>
        <v>0</v>
      </c>
      <c r="I24" s="50" t="n">
        <f aca="false">IF(F24&gt;=100000,1,0)</f>
        <v>0</v>
      </c>
      <c r="J24" s="51" t="n">
        <f aca="false">Positions!$F$2*(H24-Positions!$G$2)-Positions!$F$3*(I24-Positions!$G$3)-Positions!$F$4*(G24-Positions!$G$4)</f>
        <v>-1620</v>
      </c>
      <c r="K24" s="51" t="n">
        <f aca="false">-J24</f>
        <v>1620</v>
      </c>
      <c r="M24" s="48" t="n">
        <f aca="false">SUMPRODUCT(($K$24:$K$72&gt;=K24)*$D$24:$D$72)</f>
        <v>0.791122649037152</v>
      </c>
      <c r="N24" s="52" t="n">
        <f aca="false">K24-1000000000000*(M24&lt;(1-Dashboard!$C$5))</f>
        <v>1620</v>
      </c>
      <c r="O24" s="4" t="s">
        <v>228</v>
      </c>
      <c r="P24" s="53" t="n">
        <f aca="false">1-Dashboard!$C$5</f>
        <v>0.01</v>
      </c>
    </row>
    <row r="25" customFormat="false" ht="15" hidden="false" customHeight="false" outlineLevel="0" collapsed="false">
      <c r="B25" s="47" t="n">
        <f aca="false">$C$15</f>
        <v>-3</v>
      </c>
      <c r="C25" s="47" t="n">
        <f aca="false">$C$16</f>
        <v>-2</v>
      </c>
      <c r="D25" s="48" t="n">
        <f aca="false">$E$15*$E$16</f>
        <v>0.00023940934949727</v>
      </c>
      <c r="E25" s="49" t="n">
        <f aca="false">$C$5*EXP($C$9*B25)</f>
        <v>48552.294578711</v>
      </c>
      <c r="F25" s="49" t="n">
        <f aca="false">$C$5*EXP($C$9*B25+$C$10*C25)</f>
        <v>26614.1399975216</v>
      </c>
      <c r="G25" s="50" t="n">
        <f aca="false">IF(E25&gt;=90000,1,0)</f>
        <v>0</v>
      </c>
      <c r="H25" s="50" t="n">
        <f aca="false">IF(F25&gt;=90000,1,0)</f>
        <v>0</v>
      </c>
      <c r="I25" s="50" t="n">
        <f aca="false">IF(F25&gt;=100000,1,0)</f>
        <v>0</v>
      </c>
      <c r="J25" s="51" t="n">
        <f aca="false">Positions!$F$2*(H25-Positions!$G$2)-Positions!$F$3*(I25-Positions!$G$3)-Positions!$F$4*(G25-Positions!$G$4)</f>
        <v>-1620</v>
      </c>
      <c r="K25" s="51" t="n">
        <f aca="false">-J25</f>
        <v>1620</v>
      </c>
      <c r="M25" s="48" t="n">
        <f aca="false">SUMPRODUCT(($K$24:$K$72&gt;=K25)*$D$24:$D$72)</f>
        <v>0.791122649037152</v>
      </c>
      <c r="N25" s="52" t="n">
        <f aca="false">K25-1000000000000*(M25&lt;(1-Dashboard!$C$5))</f>
        <v>1620</v>
      </c>
      <c r="O25" s="4" t="s">
        <v>229</v>
      </c>
      <c r="P25" s="43" t="n">
        <f aca="false">MAX($N$24:$N$72)</f>
        <v>5620</v>
      </c>
    </row>
    <row r="26" customFormat="false" ht="15" hidden="false" customHeight="false" outlineLevel="0" collapsed="false">
      <c r="B26" s="47" t="n">
        <f aca="false">$C$15</f>
        <v>-3</v>
      </c>
      <c r="C26" s="47" t="n">
        <f aca="false">$C$17</f>
        <v>-1</v>
      </c>
      <c r="D26" s="48" t="n">
        <f aca="false">$E$15*$E$17</f>
        <v>0.00107295826497866</v>
      </c>
      <c r="E26" s="49" t="n">
        <f aca="false">$C$5*EXP($C$9*B26)</f>
        <v>48552.294578711</v>
      </c>
      <c r="F26" s="49" t="n">
        <f aca="false">$C$5*EXP($C$9*B26+$C$10*C26)</f>
        <v>35946.8714232369</v>
      </c>
      <c r="G26" s="50" t="n">
        <f aca="false">IF(E26&gt;=90000,1,0)</f>
        <v>0</v>
      </c>
      <c r="H26" s="50" t="n">
        <f aca="false">IF(F26&gt;=90000,1,0)</f>
        <v>0</v>
      </c>
      <c r="I26" s="50" t="n">
        <f aca="false">IF(F26&gt;=100000,1,0)</f>
        <v>0</v>
      </c>
      <c r="J26" s="51" t="n">
        <f aca="false">Positions!$F$2*(H26-Positions!$G$2)-Positions!$F$3*(I26-Positions!$G$3)-Positions!$F$4*(G26-Positions!$G$4)</f>
        <v>-1620</v>
      </c>
      <c r="K26" s="51" t="n">
        <f aca="false">-J26</f>
        <v>1620</v>
      </c>
      <c r="M26" s="48" t="n">
        <f aca="false">SUMPRODUCT(($K$24:$K$72&gt;=K26)*$D$24:$D$72)</f>
        <v>0.791122649037152</v>
      </c>
      <c r="N26" s="52" t="n">
        <f aca="false">K26-1000000000000*(M26&lt;(1-Dashboard!$C$5))</f>
        <v>1620</v>
      </c>
      <c r="O26" s="4" t="s">
        <v>230</v>
      </c>
      <c r="P26" s="43" t="n">
        <f aca="false">SUMPRODUCT(($K$24:$K$72&gt;=P25)*$D$24:$D$72*$K$24:$K$72)/SUMPRODUCT(($K$24:$K$72&gt;=P25)*$D$24:$D$72)</f>
        <v>5620</v>
      </c>
    </row>
    <row r="27" customFormat="false" ht="15" hidden="false" customHeight="false" outlineLevel="0" collapsed="false">
      <c r="B27" s="47" t="n">
        <f aca="false">$C$15</f>
        <v>-3</v>
      </c>
      <c r="C27" s="47" t="n">
        <f aca="false">$C$18</f>
        <v>0</v>
      </c>
      <c r="D27" s="48" t="n">
        <f aca="false">$E$15*$E$18</f>
        <v>0.00176900911404382</v>
      </c>
      <c r="E27" s="49" t="n">
        <f aca="false">$C$5*EXP($C$9*B27)</f>
        <v>48552.294578711</v>
      </c>
      <c r="F27" s="49" t="n">
        <f aca="false">$C$5*EXP($C$9*B27+$C$10*C27)</f>
        <v>48552.294578711</v>
      </c>
      <c r="G27" s="50" t="n">
        <f aca="false">IF(E27&gt;=90000,1,0)</f>
        <v>0</v>
      </c>
      <c r="H27" s="50" t="n">
        <f aca="false">IF(F27&gt;=90000,1,0)</f>
        <v>0</v>
      </c>
      <c r="I27" s="50" t="n">
        <f aca="false">IF(F27&gt;=100000,1,0)</f>
        <v>0</v>
      </c>
      <c r="J27" s="51" t="n">
        <f aca="false">Positions!$F$2*(H27-Positions!$G$2)-Positions!$F$3*(I27-Positions!$G$3)-Positions!$F$4*(G27-Positions!$G$4)</f>
        <v>-1620</v>
      </c>
      <c r="K27" s="51" t="n">
        <f aca="false">-J27</f>
        <v>1620</v>
      </c>
      <c r="M27" s="48" t="n">
        <f aca="false">SUMPRODUCT(($K$24:$K$72&gt;=K27)*$D$24:$D$72)</f>
        <v>0.791122649037152</v>
      </c>
      <c r="N27" s="52" t="n">
        <f aca="false">K27-1000000000000*(M27&lt;(1-Dashboard!$C$5))</f>
        <v>1620</v>
      </c>
      <c r="O27" s="4" t="s">
        <v>231</v>
      </c>
      <c r="P27" s="43" t="n">
        <f aca="false">MAX($K$24:$K$72)</f>
        <v>5620</v>
      </c>
    </row>
    <row r="28" customFormat="false" ht="15" hidden="false" customHeight="false" outlineLevel="0" collapsed="false">
      <c r="B28" s="47" t="n">
        <f aca="false">$C$15</f>
        <v>-3</v>
      </c>
      <c r="C28" s="47" t="n">
        <f aca="false">$C$19</f>
        <v>1</v>
      </c>
      <c r="D28" s="48" t="n">
        <f aca="false">$E$15*$E$19</f>
        <v>0.00107295826497866</v>
      </c>
      <c r="E28" s="49" t="n">
        <f aca="false">$C$5*EXP($C$9*B28)</f>
        <v>48552.294578711</v>
      </c>
      <c r="F28" s="49" t="n">
        <f aca="false">$C$5*EXP($C$9*B28+$C$10*C28)</f>
        <v>65578.0382415729</v>
      </c>
      <c r="G28" s="50" t="n">
        <f aca="false">IF(E28&gt;=90000,1,0)</f>
        <v>0</v>
      </c>
      <c r="H28" s="50" t="n">
        <f aca="false">IF(F28&gt;=90000,1,0)</f>
        <v>0</v>
      </c>
      <c r="I28" s="50" t="n">
        <f aca="false">IF(F28&gt;=100000,1,0)</f>
        <v>0</v>
      </c>
      <c r="J28" s="51" t="n">
        <f aca="false">Positions!$F$2*(H28-Positions!$G$2)-Positions!$F$3*(I28-Positions!$G$3)-Positions!$F$4*(G28-Positions!$G$4)</f>
        <v>-1620</v>
      </c>
      <c r="K28" s="51" t="n">
        <f aca="false">-J28</f>
        <v>1620</v>
      </c>
      <c r="M28" s="48" t="n">
        <f aca="false">SUMPRODUCT(($K$24:$K$72&gt;=K28)*$D$24:$D$72)</f>
        <v>0.791122649037152</v>
      </c>
      <c r="N28" s="52" t="n">
        <f aca="false">K28-1000000000000*(M28&lt;(1-Dashboard!$C$5))</f>
        <v>1620</v>
      </c>
      <c r="O28" s="15" t="s">
        <v>232</v>
      </c>
      <c r="P28" s="16" t="n">
        <f aca="false">MAX(P26,0)</f>
        <v>5620</v>
      </c>
    </row>
    <row r="29" customFormat="false" ht="15" hidden="false" customHeight="false" outlineLevel="0" collapsed="false">
      <c r="B29" s="47" t="n">
        <f aca="false">$C$15</f>
        <v>-3</v>
      </c>
      <c r="C29" s="47" t="n">
        <f aca="false">$C$20</f>
        <v>2</v>
      </c>
      <c r="D29" s="48" t="n">
        <f aca="false">$E$15*$E$20</f>
        <v>0.00023940934949727</v>
      </c>
      <c r="E29" s="49" t="n">
        <f aca="false">$C$5*EXP($C$9*B29)</f>
        <v>48552.294578711</v>
      </c>
      <c r="F29" s="49" t="n">
        <f aca="false">$C$5*EXP($C$9*B29+$C$10*C29)</f>
        <v>88574.1680579367</v>
      </c>
      <c r="G29" s="50" t="n">
        <f aca="false">IF(E29&gt;=90000,1,0)</f>
        <v>0</v>
      </c>
      <c r="H29" s="50" t="n">
        <f aca="false">IF(F29&gt;=90000,1,0)</f>
        <v>0</v>
      </c>
      <c r="I29" s="50" t="n">
        <f aca="false">IF(F29&gt;=100000,1,0)</f>
        <v>0</v>
      </c>
      <c r="J29" s="51" t="n">
        <f aca="false">Positions!$F$2*(H29-Positions!$G$2)-Positions!$F$3*(I29-Positions!$G$3)-Positions!$F$4*(G29-Positions!$G$4)</f>
        <v>-1620</v>
      </c>
      <c r="K29" s="51" t="n">
        <f aca="false">-J29</f>
        <v>1620</v>
      </c>
      <c r="M29" s="48" t="n">
        <f aca="false">SUMPRODUCT(($K$24:$K$72&gt;=K29)*$D$24:$D$72)</f>
        <v>0.791122649037152</v>
      </c>
      <c r="N29" s="52" t="n">
        <f aca="false">K29-1000000000000*(M29&lt;(1-Dashboard!$C$5))</f>
        <v>1620</v>
      </c>
      <c r="O29" s="4" t="s">
        <v>44</v>
      </c>
      <c r="P29" s="9" t="n">
        <f aca="false">Positions!$J$2+Positions!$J$3+Positions!$J$4</f>
        <v>11620</v>
      </c>
    </row>
    <row r="30" customFormat="false" ht="15" hidden="false" customHeight="false" outlineLevel="0" collapsed="false">
      <c r="B30" s="47" t="n">
        <f aca="false">$C$15</f>
        <v>-3</v>
      </c>
      <c r="C30" s="47" t="n">
        <f aca="false">$C$21</f>
        <v>3</v>
      </c>
      <c r="D30" s="48" t="n">
        <f aca="false">$E$15*$E$21</f>
        <v>1.96519161240319E-005</v>
      </c>
      <c r="E30" s="49" t="n">
        <f aca="false">$C$5*EXP($C$9*B30)</f>
        <v>48552.294578711</v>
      </c>
      <c r="F30" s="49" t="n">
        <f aca="false">$C$5*EXP($C$9*B30+$C$10*C30)</f>
        <v>119634.308337422</v>
      </c>
      <c r="G30" s="50" t="n">
        <f aca="false">IF(E30&gt;=90000,1,0)</f>
        <v>0</v>
      </c>
      <c r="H30" s="50" t="n">
        <f aca="false">IF(F30&gt;=90000,1,0)</f>
        <v>1</v>
      </c>
      <c r="I30" s="50" t="n">
        <f aca="false">IF(F30&gt;=100000,1,0)</f>
        <v>1</v>
      </c>
      <c r="J30" s="51" t="n">
        <f aca="false">Positions!$F$2*(H30-Positions!$G$2)-Positions!$F$3*(I30-Positions!$G$3)-Positions!$F$4*(G30-Positions!$G$4)</f>
        <v>2380</v>
      </c>
      <c r="K30" s="51" t="n">
        <f aca="false">-J30</f>
        <v>-2380</v>
      </c>
      <c r="M30" s="48" t="n">
        <f aca="false">SUMPRODUCT(($K$24:$K$72&gt;=K30)*$D$24:$D$72)</f>
        <v>0.928347156086204</v>
      </c>
      <c r="N30" s="52" t="n">
        <f aca="false">K30-1000000000000*(M30&lt;(1-Dashboard!$C$5))</f>
        <v>-2380</v>
      </c>
      <c r="O30" s="4" t="s">
        <v>233</v>
      </c>
      <c r="P30" s="10" t="n">
        <f aca="false">1-P28/P29</f>
        <v>0.516351118760757</v>
      </c>
    </row>
    <row r="31" customFormat="false" ht="15" hidden="false" customHeight="false" outlineLevel="0" collapsed="false">
      <c r="B31" s="47" t="n">
        <f aca="false">$C$16</f>
        <v>-2</v>
      </c>
      <c r="C31" s="47" t="n">
        <f aca="false">$C$15</f>
        <v>-3</v>
      </c>
      <c r="D31" s="48" t="n">
        <f aca="false">$E$16*$E$15</f>
        <v>0.00023940934949727</v>
      </c>
      <c r="E31" s="49" t="n">
        <f aca="false">$C$5*EXP($C$9*B31)</f>
        <v>58972.0543582055</v>
      </c>
      <c r="F31" s="49" t="n">
        <f aca="false">$C$5*EXP($C$9*B31+$C$10*C31)</f>
        <v>23933.1726400404</v>
      </c>
      <c r="G31" s="50" t="n">
        <f aca="false">IF(E31&gt;=90000,1,0)</f>
        <v>0</v>
      </c>
      <c r="H31" s="50" t="n">
        <f aca="false">IF(F31&gt;=90000,1,0)</f>
        <v>0</v>
      </c>
      <c r="I31" s="50" t="n">
        <f aca="false">IF(F31&gt;=100000,1,0)</f>
        <v>0</v>
      </c>
      <c r="J31" s="51" t="n">
        <f aca="false">Positions!$F$2*(H31-Positions!$G$2)-Positions!$F$3*(I31-Positions!$G$3)-Positions!$F$4*(G31-Positions!$G$4)</f>
        <v>-1620</v>
      </c>
      <c r="K31" s="51" t="n">
        <f aca="false">-J31</f>
        <v>1620</v>
      </c>
      <c r="M31" s="48" t="n">
        <f aca="false">SUMPRODUCT(($K$24:$K$72&gt;=K31)*$D$24:$D$72)</f>
        <v>0.791122649037152</v>
      </c>
      <c r="N31" s="52" t="n">
        <f aca="false">K31-1000000000000*(M31&lt;(1-Dashboard!$C$5))</f>
        <v>1620</v>
      </c>
    </row>
    <row r="32" customFormat="false" ht="15" hidden="false" customHeight="false" outlineLevel="0" collapsed="false">
      <c r="B32" s="47" t="n">
        <f aca="false">$C$16</f>
        <v>-2</v>
      </c>
      <c r="C32" s="47" t="n">
        <f aca="false">$C$16</f>
        <v>-2</v>
      </c>
      <c r="D32" s="48" t="n">
        <f aca="false">$E$16*$E$16</f>
        <v>0.00291660295438644</v>
      </c>
      <c r="E32" s="49" t="n">
        <f aca="false">$C$5*EXP($C$9*B32)</f>
        <v>58972.0543582055</v>
      </c>
      <c r="F32" s="49" t="n">
        <f aca="false">$C$5*EXP($C$9*B32+$C$10*C32)</f>
        <v>32325.7741832642</v>
      </c>
      <c r="G32" s="50" t="n">
        <f aca="false">IF(E32&gt;=90000,1,0)</f>
        <v>0</v>
      </c>
      <c r="H32" s="50" t="n">
        <f aca="false">IF(F32&gt;=90000,1,0)</f>
        <v>0</v>
      </c>
      <c r="I32" s="50" t="n">
        <f aca="false">IF(F32&gt;=100000,1,0)</f>
        <v>0</v>
      </c>
      <c r="J32" s="51" t="n">
        <f aca="false">Positions!$F$2*(H32-Positions!$G$2)-Positions!$F$3*(I32-Positions!$G$3)-Positions!$F$4*(G32-Positions!$G$4)</f>
        <v>-1620</v>
      </c>
      <c r="K32" s="51" t="n">
        <f aca="false">-J32</f>
        <v>1620</v>
      </c>
      <c r="M32" s="48" t="n">
        <f aca="false">SUMPRODUCT(($K$24:$K$72&gt;=K32)*$D$24:$D$72)</f>
        <v>0.791122649037152</v>
      </c>
      <c r="N32" s="52" t="n">
        <f aca="false">K32-1000000000000*(M32&lt;(1-Dashboard!$C$5))</f>
        <v>1620</v>
      </c>
    </row>
    <row r="33" customFormat="false" ht="15" hidden="false" customHeight="false" outlineLevel="0" collapsed="false">
      <c r="B33" s="47" t="n">
        <f aca="false">$C$16</f>
        <v>-2</v>
      </c>
      <c r="C33" s="47" t="n">
        <f aca="false">$C$17</f>
        <v>-1</v>
      </c>
      <c r="D33" s="48" t="n">
        <f aca="false">$E$16*$E$17</f>
        <v>0.0130713075831894</v>
      </c>
      <c r="E33" s="49" t="n">
        <f aca="false">$C$5*EXP($C$9*B33)</f>
        <v>58972.0543582055</v>
      </c>
      <c r="F33" s="49" t="n">
        <f aca="false">$C$5*EXP($C$9*B33+$C$10*C33)</f>
        <v>43661.3938429195</v>
      </c>
      <c r="G33" s="50" t="n">
        <f aca="false">IF(E33&gt;=90000,1,0)</f>
        <v>0</v>
      </c>
      <c r="H33" s="50" t="n">
        <f aca="false">IF(F33&gt;=90000,1,0)</f>
        <v>0</v>
      </c>
      <c r="I33" s="50" t="n">
        <f aca="false">IF(F33&gt;=100000,1,0)</f>
        <v>0</v>
      </c>
      <c r="J33" s="51" t="n">
        <f aca="false">Positions!$F$2*(H33-Positions!$G$2)-Positions!$F$3*(I33-Positions!$G$3)-Positions!$F$4*(G33-Positions!$G$4)</f>
        <v>-1620</v>
      </c>
      <c r="K33" s="51" t="n">
        <f aca="false">-J33</f>
        <v>1620</v>
      </c>
      <c r="M33" s="48" t="n">
        <f aca="false">SUMPRODUCT(($K$24:$K$72&gt;=K33)*$D$24:$D$72)</f>
        <v>0.791122649037152</v>
      </c>
      <c r="N33" s="52" t="n">
        <f aca="false">K33-1000000000000*(M33&lt;(1-Dashboard!$C$5))</f>
        <v>1620</v>
      </c>
    </row>
    <row r="34" customFormat="false" ht="15" hidden="false" customHeight="false" outlineLevel="0" collapsed="false">
      <c r="B34" s="47" t="n">
        <f aca="false">$C$16</f>
        <v>-2</v>
      </c>
      <c r="C34" s="47" t="n">
        <f aca="false">$C$18</f>
        <v>0</v>
      </c>
      <c r="D34" s="48" t="n">
        <f aca="false">$E$16*$E$18</f>
        <v>0.0215509428482683</v>
      </c>
      <c r="E34" s="49" t="n">
        <f aca="false">$C$5*EXP($C$9*B34)</f>
        <v>58972.0543582055</v>
      </c>
      <c r="F34" s="49" t="n">
        <f aca="false">$C$5*EXP($C$9*B34+$C$10*C34)</f>
        <v>58972.0543582055</v>
      </c>
      <c r="G34" s="50" t="n">
        <f aca="false">IF(E34&gt;=90000,1,0)</f>
        <v>0</v>
      </c>
      <c r="H34" s="50" t="n">
        <f aca="false">IF(F34&gt;=90000,1,0)</f>
        <v>0</v>
      </c>
      <c r="I34" s="50" t="n">
        <f aca="false">IF(F34&gt;=100000,1,0)</f>
        <v>0</v>
      </c>
      <c r="J34" s="51" t="n">
        <f aca="false">Positions!$F$2*(H34-Positions!$G$2)-Positions!$F$3*(I34-Positions!$G$3)-Positions!$F$4*(G34-Positions!$G$4)</f>
        <v>-1620</v>
      </c>
      <c r="K34" s="51" t="n">
        <f aca="false">-J34</f>
        <v>1620</v>
      </c>
      <c r="M34" s="48" t="n">
        <f aca="false">SUMPRODUCT(($K$24:$K$72&gt;=K34)*$D$24:$D$72)</f>
        <v>0.791122649037152</v>
      </c>
      <c r="N34" s="52" t="n">
        <f aca="false">K34-1000000000000*(M34&lt;(1-Dashboard!$C$5))</f>
        <v>1620</v>
      </c>
    </row>
    <row r="35" customFormat="false" ht="15" hidden="false" customHeight="false" outlineLevel="0" collapsed="false">
      <c r="B35" s="47" t="n">
        <f aca="false">$C$16</f>
        <v>-2</v>
      </c>
      <c r="C35" s="47" t="n">
        <f aca="false">$C$19</f>
        <v>1</v>
      </c>
      <c r="D35" s="48" t="n">
        <f aca="false">$E$16*$E$19</f>
        <v>0.0130713075831894</v>
      </c>
      <c r="E35" s="49" t="n">
        <f aca="false">$C$5*EXP($C$9*B35)</f>
        <v>58972.0543582055</v>
      </c>
      <c r="F35" s="49" t="n">
        <f aca="false">$C$5*EXP($C$9*B35+$C$10*C35)</f>
        <v>79651.6759803607</v>
      </c>
      <c r="G35" s="50" t="n">
        <f aca="false">IF(E35&gt;=90000,1,0)</f>
        <v>0</v>
      </c>
      <c r="H35" s="50" t="n">
        <f aca="false">IF(F35&gt;=90000,1,0)</f>
        <v>0</v>
      </c>
      <c r="I35" s="50" t="n">
        <f aca="false">IF(F35&gt;=100000,1,0)</f>
        <v>0</v>
      </c>
      <c r="J35" s="51" t="n">
        <f aca="false">Positions!$F$2*(H35-Positions!$G$2)-Positions!$F$3*(I35-Positions!$G$3)-Positions!$F$4*(G35-Positions!$G$4)</f>
        <v>-1620</v>
      </c>
      <c r="K35" s="51" t="n">
        <f aca="false">-J35</f>
        <v>1620</v>
      </c>
      <c r="M35" s="48" t="n">
        <f aca="false">SUMPRODUCT(($K$24:$K$72&gt;=K35)*$D$24:$D$72)</f>
        <v>0.791122649037152</v>
      </c>
      <c r="N35" s="52" t="n">
        <f aca="false">K35-1000000000000*(M35&lt;(1-Dashboard!$C$5))</f>
        <v>1620</v>
      </c>
    </row>
    <row r="36" customFormat="false" ht="15" hidden="false" customHeight="false" outlineLevel="0" collapsed="false">
      <c r="B36" s="47" t="n">
        <f aca="false">$C$16</f>
        <v>-2</v>
      </c>
      <c r="C36" s="47" t="n">
        <f aca="false">$C$20</f>
        <v>2</v>
      </c>
      <c r="D36" s="48" t="n">
        <f aca="false">$E$16*$E$20</f>
        <v>0.00291660295438644</v>
      </c>
      <c r="E36" s="49" t="n">
        <f aca="false">$C$5*EXP($C$9*B36)</f>
        <v>58972.0543582055</v>
      </c>
      <c r="F36" s="49" t="n">
        <f aca="false">$C$5*EXP($C$9*B36+$C$10*C36)</f>
        <v>107582.982406269</v>
      </c>
      <c r="G36" s="50" t="n">
        <f aca="false">IF(E36&gt;=90000,1,0)</f>
        <v>0</v>
      </c>
      <c r="H36" s="50" t="n">
        <f aca="false">IF(F36&gt;=90000,1,0)</f>
        <v>1</v>
      </c>
      <c r="I36" s="50" t="n">
        <f aca="false">IF(F36&gt;=100000,1,0)</f>
        <v>1</v>
      </c>
      <c r="J36" s="51" t="n">
        <f aca="false">Positions!$F$2*(H36-Positions!$G$2)-Positions!$F$3*(I36-Positions!$G$3)-Positions!$F$4*(G36-Positions!$G$4)</f>
        <v>2380</v>
      </c>
      <c r="K36" s="51" t="n">
        <f aca="false">-J36</f>
        <v>-2380</v>
      </c>
      <c r="M36" s="48" t="n">
        <f aca="false">SUMPRODUCT(($K$24:$K$72&gt;=K36)*$D$24:$D$72)</f>
        <v>0.928347156086204</v>
      </c>
      <c r="N36" s="52" t="n">
        <f aca="false">K36-1000000000000*(M36&lt;(1-Dashboard!$C$5))</f>
        <v>-2380</v>
      </c>
    </row>
    <row r="37" customFormat="false" ht="15" hidden="false" customHeight="false" outlineLevel="0" collapsed="false">
      <c r="B37" s="47" t="n">
        <f aca="false">$C$16</f>
        <v>-2</v>
      </c>
      <c r="C37" s="47" t="n">
        <f aca="false">$C$21</f>
        <v>3</v>
      </c>
      <c r="D37" s="48" t="n">
        <f aca="false">$E$16*$E$21</f>
        <v>0.00023940934949727</v>
      </c>
      <c r="E37" s="49" t="n">
        <f aca="false">$C$5*EXP($C$9*B37)</f>
        <v>58972.0543582055</v>
      </c>
      <c r="F37" s="49" t="n">
        <f aca="false">$C$5*EXP($C$9*B37+$C$10*C37)</f>
        <v>145308.908581929</v>
      </c>
      <c r="G37" s="50" t="n">
        <f aca="false">IF(E37&gt;=90000,1,0)</f>
        <v>0</v>
      </c>
      <c r="H37" s="50" t="n">
        <f aca="false">IF(F37&gt;=90000,1,0)</f>
        <v>1</v>
      </c>
      <c r="I37" s="50" t="n">
        <f aca="false">IF(F37&gt;=100000,1,0)</f>
        <v>1</v>
      </c>
      <c r="J37" s="51" t="n">
        <f aca="false">Positions!$F$2*(H37-Positions!$G$2)-Positions!$F$3*(I37-Positions!$G$3)-Positions!$F$4*(G37-Positions!$G$4)</f>
        <v>2380</v>
      </c>
      <c r="K37" s="51" t="n">
        <f aca="false">-J37</f>
        <v>-2380</v>
      </c>
      <c r="M37" s="48" t="n">
        <f aca="false">SUMPRODUCT(($K$24:$K$72&gt;=K37)*$D$24:$D$72)</f>
        <v>0.928347156086204</v>
      </c>
      <c r="N37" s="52" t="n">
        <f aca="false">K37-1000000000000*(M37&lt;(1-Dashboard!$C$5))</f>
        <v>-2380</v>
      </c>
    </row>
    <row r="38" customFormat="false" ht="15" hidden="false" customHeight="false" outlineLevel="0" collapsed="false">
      <c r="B38" s="47" t="n">
        <f aca="false">$C$17</f>
        <v>-1</v>
      </c>
      <c r="C38" s="47" t="n">
        <f aca="false">$C$15</f>
        <v>-3</v>
      </c>
      <c r="D38" s="48" t="n">
        <f aca="false">$E$17*$E$15</f>
        <v>0.00107295826497866</v>
      </c>
      <c r="E38" s="49" t="n">
        <f aca="false">$C$5*EXP($C$9*B38)</f>
        <v>71627.9884483983</v>
      </c>
      <c r="F38" s="49" t="n">
        <f aca="false">$C$5*EXP($C$9*B38+$C$10*C38)</f>
        <v>29069.4470805019</v>
      </c>
      <c r="G38" s="50" t="n">
        <f aca="false">IF(E38&gt;=90000,1,0)</f>
        <v>0</v>
      </c>
      <c r="H38" s="50" t="n">
        <f aca="false">IF(F38&gt;=90000,1,0)</f>
        <v>0</v>
      </c>
      <c r="I38" s="50" t="n">
        <f aca="false">IF(F38&gt;=100000,1,0)</f>
        <v>0</v>
      </c>
      <c r="J38" s="51" t="n">
        <f aca="false">Positions!$F$2*(H38-Positions!$G$2)-Positions!$F$3*(I38-Positions!$G$3)-Positions!$F$4*(G38-Positions!$G$4)</f>
        <v>-1620</v>
      </c>
      <c r="K38" s="51" t="n">
        <f aca="false">-J38</f>
        <v>1620</v>
      </c>
      <c r="M38" s="48" t="n">
        <f aca="false">SUMPRODUCT(($K$24:$K$72&gt;=K38)*$D$24:$D$72)</f>
        <v>0.791122649037152</v>
      </c>
      <c r="N38" s="52" t="n">
        <f aca="false">K38-1000000000000*(M38&lt;(1-Dashboard!$C$5))</f>
        <v>1620</v>
      </c>
    </row>
    <row r="39" customFormat="false" ht="15" hidden="false" customHeight="false" outlineLevel="0" collapsed="false">
      <c r="B39" s="47" t="n">
        <f aca="false">$C$17</f>
        <v>-1</v>
      </c>
      <c r="C39" s="47" t="n">
        <f aca="false">$C$16</f>
        <v>-2</v>
      </c>
      <c r="D39" s="48" t="n">
        <f aca="false">$E$17*$E$16</f>
        <v>0.0130713075831894</v>
      </c>
      <c r="E39" s="49" t="n">
        <f aca="false">$C$5*EXP($C$9*B39)</f>
        <v>71627.9884483983</v>
      </c>
      <c r="F39" s="49" t="n">
        <f aca="false">$C$5*EXP($C$9*B39+$C$10*C39)</f>
        <v>39263.1765161188</v>
      </c>
      <c r="G39" s="50" t="n">
        <f aca="false">IF(E39&gt;=90000,1,0)</f>
        <v>0</v>
      </c>
      <c r="H39" s="50" t="n">
        <f aca="false">IF(F39&gt;=90000,1,0)</f>
        <v>0</v>
      </c>
      <c r="I39" s="50" t="n">
        <f aca="false">IF(F39&gt;=100000,1,0)</f>
        <v>0</v>
      </c>
      <c r="J39" s="51" t="n">
        <f aca="false">Positions!$F$2*(H39-Positions!$G$2)-Positions!$F$3*(I39-Positions!$G$3)-Positions!$F$4*(G39-Positions!$G$4)</f>
        <v>-1620</v>
      </c>
      <c r="K39" s="51" t="n">
        <f aca="false">-J39</f>
        <v>1620</v>
      </c>
      <c r="M39" s="48" t="n">
        <f aca="false">SUMPRODUCT(($K$24:$K$72&gt;=K39)*$D$24:$D$72)</f>
        <v>0.791122649037152</v>
      </c>
      <c r="N39" s="52" t="n">
        <f aca="false">K39-1000000000000*(M39&lt;(1-Dashboard!$C$5))</f>
        <v>1620</v>
      </c>
    </row>
    <row r="40" customFormat="false" ht="15" hidden="false" customHeight="false" outlineLevel="0" collapsed="false">
      <c r="B40" s="47" t="n">
        <f aca="false">$C$17</f>
        <v>-1</v>
      </c>
      <c r="C40" s="47" t="n">
        <f aca="false">$C$17</f>
        <v>-1</v>
      </c>
      <c r="D40" s="48" t="n">
        <f aca="false">$E$17*$E$17</f>
        <v>0.058581536330607</v>
      </c>
      <c r="E40" s="49" t="n">
        <f aca="false">$C$5*EXP($C$9*B40)</f>
        <v>71627.9884483983</v>
      </c>
      <c r="F40" s="49" t="n">
        <f aca="false">$C$5*EXP($C$9*B40+$C$10*C40)</f>
        <v>53031.5222668931</v>
      </c>
      <c r="G40" s="50" t="n">
        <f aca="false">IF(E40&gt;=90000,1,0)</f>
        <v>0</v>
      </c>
      <c r="H40" s="50" t="n">
        <f aca="false">IF(F40&gt;=90000,1,0)</f>
        <v>0</v>
      </c>
      <c r="I40" s="50" t="n">
        <f aca="false">IF(F40&gt;=100000,1,0)</f>
        <v>0</v>
      </c>
      <c r="J40" s="51" t="n">
        <f aca="false">Positions!$F$2*(H40-Positions!$G$2)-Positions!$F$3*(I40-Positions!$G$3)-Positions!$F$4*(G40-Positions!$G$4)</f>
        <v>-1620</v>
      </c>
      <c r="K40" s="51" t="n">
        <f aca="false">-J40</f>
        <v>1620</v>
      </c>
      <c r="M40" s="48" t="n">
        <f aca="false">SUMPRODUCT(($K$24:$K$72&gt;=K40)*$D$24:$D$72)</f>
        <v>0.791122649037152</v>
      </c>
      <c r="N40" s="52" t="n">
        <f aca="false">K40-1000000000000*(M40&lt;(1-Dashboard!$C$5))</f>
        <v>1620</v>
      </c>
    </row>
    <row r="41" customFormat="false" ht="15" hidden="false" customHeight="false" outlineLevel="0" collapsed="false">
      <c r="B41" s="47" t="n">
        <f aca="false">$C$17</f>
        <v>-1</v>
      </c>
      <c r="C41" s="47" t="n">
        <f aca="false">$C$18</f>
        <v>0</v>
      </c>
      <c r="D41" s="48" t="n">
        <f aca="false">$E$17*$E$18</f>
        <v>0.0965846250185641</v>
      </c>
      <c r="E41" s="49" t="n">
        <f aca="false">$C$5*EXP($C$9*B41)</f>
        <v>71627.9884483983</v>
      </c>
      <c r="F41" s="49" t="n">
        <f aca="false">$C$5*EXP($C$9*B41+$C$10*C41)</f>
        <v>71627.9884483983</v>
      </c>
      <c r="G41" s="50" t="n">
        <f aca="false">IF(E41&gt;=90000,1,0)</f>
        <v>0</v>
      </c>
      <c r="H41" s="50" t="n">
        <f aca="false">IF(F41&gt;=90000,1,0)</f>
        <v>0</v>
      </c>
      <c r="I41" s="50" t="n">
        <f aca="false">IF(F41&gt;=100000,1,0)</f>
        <v>0</v>
      </c>
      <c r="J41" s="51" t="n">
        <f aca="false">Positions!$F$2*(H41-Positions!$G$2)-Positions!$F$3*(I41-Positions!$G$3)-Positions!$F$4*(G41-Positions!$G$4)</f>
        <v>-1620</v>
      </c>
      <c r="K41" s="51" t="n">
        <f aca="false">-J41</f>
        <v>1620</v>
      </c>
      <c r="M41" s="48" t="n">
        <f aca="false">SUMPRODUCT(($K$24:$K$72&gt;=K41)*$D$24:$D$72)</f>
        <v>0.791122649037152</v>
      </c>
      <c r="N41" s="52" t="n">
        <f aca="false">K41-1000000000000*(M41&lt;(1-Dashboard!$C$5))</f>
        <v>1620</v>
      </c>
    </row>
    <row r="42" customFormat="false" ht="15" hidden="false" customHeight="false" outlineLevel="0" collapsed="false">
      <c r="B42" s="47" t="n">
        <f aca="false">$C$17</f>
        <v>-1</v>
      </c>
      <c r="C42" s="47" t="n">
        <f aca="false">$C$19</f>
        <v>1</v>
      </c>
      <c r="D42" s="48" t="n">
        <f aca="false">$E$17*$E$19</f>
        <v>0.058581536330607</v>
      </c>
      <c r="E42" s="49" t="n">
        <f aca="false">$C$5*EXP($C$9*B42)</f>
        <v>71627.9884483983</v>
      </c>
      <c r="F42" s="49" t="n">
        <f aca="false">$C$5*EXP($C$9*B42+$C$10*C42)</f>
        <v>96745.6431543324</v>
      </c>
      <c r="G42" s="50" t="n">
        <f aca="false">IF(E42&gt;=90000,1,0)</f>
        <v>0</v>
      </c>
      <c r="H42" s="50" t="n">
        <f aca="false">IF(F42&gt;=90000,1,0)</f>
        <v>1</v>
      </c>
      <c r="I42" s="50" t="n">
        <f aca="false">IF(F42&gt;=100000,1,0)</f>
        <v>0</v>
      </c>
      <c r="J42" s="51" t="n">
        <f aca="false">Positions!$F$2*(H42-Positions!$G$2)-Positions!$F$3*(I42-Positions!$G$3)-Positions!$F$4*(G42-Positions!$G$4)</f>
        <v>8380</v>
      </c>
      <c r="K42" s="51" t="n">
        <f aca="false">-J42</f>
        <v>-8380</v>
      </c>
      <c r="M42" s="48" t="n">
        <f aca="false">SUMPRODUCT(($K$24:$K$72&gt;=K42)*$D$24:$D$72)</f>
        <v>1</v>
      </c>
      <c r="N42" s="52" t="n">
        <f aca="false">K42-1000000000000*(M42&lt;(1-Dashboard!$C$5))</f>
        <v>-8380</v>
      </c>
    </row>
    <row r="43" customFormat="false" ht="15" hidden="false" customHeight="false" outlineLevel="0" collapsed="false">
      <c r="B43" s="47" t="n">
        <f aca="false">$C$17</f>
        <v>-1</v>
      </c>
      <c r="C43" s="47" t="n">
        <f aca="false">$C$20</f>
        <v>2</v>
      </c>
      <c r="D43" s="48" t="n">
        <f aca="false">$E$17*$E$20</f>
        <v>0.0130713075831894</v>
      </c>
      <c r="E43" s="49" t="n">
        <f aca="false">$C$5*EXP($C$9*B43)</f>
        <v>71627.9884483983</v>
      </c>
      <c r="F43" s="49" t="n">
        <f aca="false">$C$5*EXP($C$9*B43+$C$10*C43)</f>
        <v>130671.259546655</v>
      </c>
      <c r="G43" s="50" t="n">
        <f aca="false">IF(E43&gt;=90000,1,0)</f>
        <v>0</v>
      </c>
      <c r="H43" s="50" t="n">
        <f aca="false">IF(F43&gt;=90000,1,0)</f>
        <v>1</v>
      </c>
      <c r="I43" s="50" t="n">
        <f aca="false">IF(F43&gt;=100000,1,0)</f>
        <v>1</v>
      </c>
      <c r="J43" s="51" t="n">
        <f aca="false">Positions!$F$2*(H43-Positions!$G$2)-Positions!$F$3*(I43-Positions!$G$3)-Positions!$F$4*(G43-Positions!$G$4)</f>
        <v>2380</v>
      </c>
      <c r="K43" s="51" t="n">
        <f aca="false">-J43</f>
        <v>-2380</v>
      </c>
      <c r="M43" s="48" t="n">
        <f aca="false">SUMPRODUCT(($K$24:$K$72&gt;=K43)*$D$24:$D$72)</f>
        <v>0.928347156086204</v>
      </c>
      <c r="N43" s="52" t="n">
        <f aca="false">K43-1000000000000*(M43&lt;(1-Dashboard!$C$5))</f>
        <v>-2380</v>
      </c>
    </row>
    <row r="44" customFormat="false" ht="15" hidden="false" customHeight="false" outlineLevel="0" collapsed="false">
      <c r="B44" s="47" t="n">
        <f aca="false">$C$17</f>
        <v>-1</v>
      </c>
      <c r="C44" s="47" t="n">
        <f aca="false">$C$21</f>
        <v>3</v>
      </c>
      <c r="D44" s="48" t="n">
        <f aca="false">$E$17*$E$21</f>
        <v>0.00107295826497866</v>
      </c>
      <c r="E44" s="49" t="n">
        <f aca="false">$C$5*EXP($C$9*B44)</f>
        <v>71627.9884483983</v>
      </c>
      <c r="F44" s="49" t="n">
        <f aca="false">$C$5*EXP($C$9*B44+$C$10*C44)</f>
        <v>176493.509317732</v>
      </c>
      <c r="G44" s="50" t="n">
        <f aca="false">IF(E44&gt;=90000,1,0)</f>
        <v>0</v>
      </c>
      <c r="H44" s="50" t="n">
        <f aca="false">IF(F44&gt;=90000,1,0)</f>
        <v>1</v>
      </c>
      <c r="I44" s="50" t="n">
        <f aca="false">IF(F44&gt;=100000,1,0)</f>
        <v>1</v>
      </c>
      <c r="J44" s="51" t="n">
        <f aca="false">Positions!$F$2*(H44-Positions!$G$2)-Positions!$F$3*(I44-Positions!$G$3)-Positions!$F$4*(G44-Positions!$G$4)</f>
        <v>2380</v>
      </c>
      <c r="K44" s="51" t="n">
        <f aca="false">-J44</f>
        <v>-2380</v>
      </c>
      <c r="M44" s="48" t="n">
        <f aca="false">SUMPRODUCT(($K$24:$K$72&gt;=K44)*$D$24:$D$72)</f>
        <v>0.928347156086204</v>
      </c>
      <c r="N44" s="52" t="n">
        <f aca="false">K44-1000000000000*(M44&lt;(1-Dashboard!$C$5))</f>
        <v>-2380</v>
      </c>
    </row>
    <row r="45" customFormat="false" ht="15" hidden="false" customHeight="false" outlineLevel="0" collapsed="false">
      <c r="B45" s="47" t="n">
        <f aca="false">$C$18</f>
        <v>0</v>
      </c>
      <c r="C45" s="47" t="n">
        <f aca="false">$C$15</f>
        <v>-3</v>
      </c>
      <c r="D45" s="48" t="n">
        <f aca="false">$E$18*$E$15</f>
        <v>0.00176900911404382</v>
      </c>
      <c r="E45" s="49" t="n">
        <f aca="false">$C$5*EXP($C$9*B45)</f>
        <v>87000</v>
      </c>
      <c r="F45" s="49" t="n">
        <f aca="false">$C$5*EXP($C$9*B45+$C$10*C45)</f>
        <v>35308.0122838521</v>
      </c>
      <c r="G45" s="50" t="n">
        <f aca="false">IF(E45&gt;=90000,1,0)</f>
        <v>0</v>
      </c>
      <c r="H45" s="50" t="n">
        <f aca="false">IF(F45&gt;=90000,1,0)</f>
        <v>0</v>
      </c>
      <c r="I45" s="50" t="n">
        <f aca="false">IF(F45&gt;=100000,1,0)</f>
        <v>0</v>
      </c>
      <c r="J45" s="51" t="n">
        <f aca="false">Positions!$F$2*(H45-Positions!$G$2)-Positions!$F$3*(I45-Positions!$G$3)-Positions!$F$4*(G45-Positions!$G$4)</f>
        <v>-1620</v>
      </c>
      <c r="K45" s="51" t="n">
        <f aca="false">-J45</f>
        <v>1620</v>
      </c>
      <c r="M45" s="48" t="n">
        <f aca="false">SUMPRODUCT(($K$24:$K$72&gt;=K45)*$D$24:$D$72)</f>
        <v>0.791122649037152</v>
      </c>
      <c r="N45" s="52" t="n">
        <f aca="false">K45-1000000000000*(M45&lt;(1-Dashboard!$C$5))</f>
        <v>1620</v>
      </c>
    </row>
    <row r="46" customFormat="false" ht="15" hidden="false" customHeight="false" outlineLevel="0" collapsed="false">
      <c r="B46" s="47" t="n">
        <f aca="false">$C$18</f>
        <v>0</v>
      </c>
      <c r="C46" s="47" t="n">
        <f aca="false">$C$16</f>
        <v>-2</v>
      </c>
      <c r="D46" s="48" t="n">
        <f aca="false">$E$18*$E$16</f>
        <v>0.0215509428482683</v>
      </c>
      <c r="E46" s="49" t="n">
        <f aca="false">$C$5*EXP($C$9*B46)</f>
        <v>87000</v>
      </c>
      <c r="F46" s="49" t="n">
        <f aca="false">$C$5*EXP($C$9*B46+$C$10*C46)</f>
        <v>47689.4078822721</v>
      </c>
      <c r="G46" s="50" t="n">
        <f aca="false">IF(E46&gt;=90000,1,0)</f>
        <v>0</v>
      </c>
      <c r="H46" s="50" t="n">
        <f aca="false">IF(F46&gt;=90000,1,0)</f>
        <v>0</v>
      </c>
      <c r="I46" s="50" t="n">
        <f aca="false">IF(F46&gt;=100000,1,0)</f>
        <v>0</v>
      </c>
      <c r="J46" s="51" t="n">
        <f aca="false">Positions!$F$2*(H46-Positions!$G$2)-Positions!$F$3*(I46-Positions!$G$3)-Positions!$F$4*(G46-Positions!$G$4)</f>
        <v>-1620</v>
      </c>
      <c r="K46" s="51" t="n">
        <f aca="false">-J46</f>
        <v>1620</v>
      </c>
      <c r="M46" s="48" t="n">
        <f aca="false">SUMPRODUCT(($K$24:$K$72&gt;=K46)*$D$24:$D$72)</f>
        <v>0.791122649037152</v>
      </c>
      <c r="N46" s="52" t="n">
        <f aca="false">K46-1000000000000*(M46&lt;(1-Dashboard!$C$5))</f>
        <v>1620</v>
      </c>
    </row>
    <row r="47" customFormat="false" ht="15" hidden="false" customHeight="false" outlineLevel="0" collapsed="false">
      <c r="B47" s="47" t="n">
        <f aca="false">$C$18</f>
        <v>0</v>
      </c>
      <c r="C47" s="47" t="n">
        <f aca="false">$C$17</f>
        <v>-1</v>
      </c>
      <c r="D47" s="48" t="n">
        <f aca="false">$E$18*$E$17</f>
        <v>0.0965846250185641</v>
      </c>
      <c r="E47" s="49" t="n">
        <f aca="false">$C$5*EXP($C$9*B47)</f>
        <v>87000</v>
      </c>
      <c r="F47" s="49" t="n">
        <f aca="false">$C$5*EXP($C$9*B47+$C$10*C47)</f>
        <v>64412.5646575082</v>
      </c>
      <c r="G47" s="50" t="n">
        <f aca="false">IF(E47&gt;=90000,1,0)</f>
        <v>0</v>
      </c>
      <c r="H47" s="50" t="n">
        <f aca="false">IF(F47&gt;=90000,1,0)</f>
        <v>0</v>
      </c>
      <c r="I47" s="50" t="n">
        <f aca="false">IF(F47&gt;=100000,1,0)</f>
        <v>0</v>
      </c>
      <c r="J47" s="51" t="n">
        <f aca="false">Positions!$F$2*(H47-Positions!$G$2)-Positions!$F$3*(I47-Positions!$G$3)-Positions!$F$4*(G47-Positions!$G$4)</f>
        <v>-1620</v>
      </c>
      <c r="K47" s="51" t="n">
        <f aca="false">-J47</f>
        <v>1620</v>
      </c>
      <c r="M47" s="48" t="n">
        <f aca="false">SUMPRODUCT(($K$24:$K$72&gt;=K47)*$D$24:$D$72)</f>
        <v>0.791122649037152</v>
      </c>
      <c r="N47" s="52" t="n">
        <f aca="false">K47-1000000000000*(M47&lt;(1-Dashboard!$C$5))</f>
        <v>1620</v>
      </c>
    </row>
    <row r="48" customFormat="false" ht="15" hidden="false" customHeight="false" outlineLevel="0" collapsed="false">
      <c r="B48" s="47" t="n">
        <f aca="false">$C$18</f>
        <v>0</v>
      </c>
      <c r="C48" s="47" t="n">
        <f aca="false">$C$18</f>
        <v>0</v>
      </c>
      <c r="D48" s="48" t="n">
        <f aca="false">$E$18*$E$18</f>
        <v>0.159241125690702</v>
      </c>
      <c r="E48" s="49" t="n">
        <f aca="false">$C$5*EXP($C$9*B48)</f>
        <v>87000</v>
      </c>
      <c r="F48" s="49" t="n">
        <f aca="false">$C$5*EXP($C$9*B48+$C$10*C48)</f>
        <v>87000</v>
      </c>
      <c r="G48" s="50" t="n">
        <f aca="false">IF(E48&gt;=90000,1,0)</f>
        <v>0</v>
      </c>
      <c r="H48" s="50" t="n">
        <f aca="false">IF(F48&gt;=90000,1,0)</f>
        <v>0</v>
      </c>
      <c r="I48" s="50" t="n">
        <f aca="false">IF(F48&gt;=100000,1,0)</f>
        <v>0</v>
      </c>
      <c r="J48" s="51" t="n">
        <f aca="false">Positions!$F$2*(H48-Positions!$G$2)-Positions!$F$3*(I48-Positions!$G$3)-Positions!$F$4*(G48-Positions!$G$4)</f>
        <v>-1620</v>
      </c>
      <c r="K48" s="51" t="n">
        <f aca="false">-J48</f>
        <v>1620</v>
      </c>
      <c r="M48" s="48" t="n">
        <f aca="false">SUMPRODUCT(($K$24:$K$72&gt;=K48)*$D$24:$D$72)</f>
        <v>0.791122649037152</v>
      </c>
      <c r="N48" s="52" t="n">
        <f aca="false">K48-1000000000000*(M48&lt;(1-Dashboard!$C$5))</f>
        <v>1620</v>
      </c>
    </row>
    <row r="49" customFormat="false" ht="15" hidden="false" customHeight="false" outlineLevel="0" collapsed="false">
      <c r="B49" s="47" t="n">
        <f aca="false">$C$18</f>
        <v>0</v>
      </c>
      <c r="C49" s="47" t="n">
        <f aca="false">$C$19</f>
        <v>1</v>
      </c>
      <c r="D49" s="48" t="n">
        <f aca="false">$E$18*$E$19</f>
        <v>0.0965846250185641</v>
      </c>
      <c r="E49" s="49" t="n">
        <f aca="false">$C$5*EXP($C$9*B49)</f>
        <v>87000</v>
      </c>
      <c r="F49" s="49" t="n">
        <f aca="false">$C$5*EXP($C$9*B49+$C$10*C49)</f>
        <v>117508.129667644</v>
      </c>
      <c r="G49" s="50" t="n">
        <f aca="false">IF(E49&gt;=90000,1,0)</f>
        <v>0</v>
      </c>
      <c r="H49" s="50" t="n">
        <f aca="false">IF(F49&gt;=90000,1,0)</f>
        <v>1</v>
      </c>
      <c r="I49" s="50" t="n">
        <f aca="false">IF(F49&gt;=100000,1,0)</f>
        <v>1</v>
      </c>
      <c r="J49" s="51" t="n">
        <f aca="false">Positions!$F$2*(H49-Positions!$G$2)-Positions!$F$3*(I49-Positions!$G$3)-Positions!$F$4*(G49-Positions!$G$4)</f>
        <v>2380</v>
      </c>
      <c r="K49" s="51" t="n">
        <f aca="false">-J49</f>
        <v>-2380</v>
      </c>
      <c r="M49" s="48" t="n">
        <f aca="false">SUMPRODUCT(($K$24:$K$72&gt;=K49)*$D$24:$D$72)</f>
        <v>0.928347156086204</v>
      </c>
      <c r="N49" s="52" t="n">
        <f aca="false">K49-1000000000000*(M49&lt;(1-Dashboard!$C$5))</f>
        <v>-2380</v>
      </c>
    </row>
    <row r="50" customFormat="false" ht="15" hidden="false" customHeight="false" outlineLevel="0" collapsed="false">
      <c r="B50" s="47" t="n">
        <f aca="false">$C$18</f>
        <v>0</v>
      </c>
      <c r="C50" s="47" t="n">
        <f aca="false">$C$20</f>
        <v>2</v>
      </c>
      <c r="D50" s="48" t="n">
        <f aca="false">$E$18*$E$20</f>
        <v>0.0215509428482683</v>
      </c>
      <c r="E50" s="49" t="n">
        <f aca="false">$C$5*EXP($C$9*B50)</f>
        <v>87000</v>
      </c>
      <c r="F50" s="49" t="n">
        <f aca="false">$C$5*EXP($C$9*B50+$C$10*C50)</f>
        <v>158714.48894239</v>
      </c>
      <c r="G50" s="50" t="n">
        <f aca="false">IF(E50&gt;=90000,1,0)</f>
        <v>0</v>
      </c>
      <c r="H50" s="50" t="n">
        <f aca="false">IF(F50&gt;=90000,1,0)</f>
        <v>1</v>
      </c>
      <c r="I50" s="50" t="n">
        <f aca="false">IF(F50&gt;=100000,1,0)</f>
        <v>1</v>
      </c>
      <c r="J50" s="51" t="n">
        <f aca="false">Positions!$F$2*(H50-Positions!$G$2)-Positions!$F$3*(I50-Positions!$G$3)-Positions!$F$4*(G50-Positions!$G$4)</f>
        <v>2380</v>
      </c>
      <c r="K50" s="51" t="n">
        <f aca="false">-J50</f>
        <v>-2380</v>
      </c>
      <c r="M50" s="48" t="n">
        <f aca="false">SUMPRODUCT(($K$24:$K$72&gt;=K50)*$D$24:$D$72)</f>
        <v>0.928347156086204</v>
      </c>
      <c r="N50" s="52" t="n">
        <f aca="false">K50-1000000000000*(M50&lt;(1-Dashboard!$C$5))</f>
        <v>-2380</v>
      </c>
    </row>
    <row r="51" customFormat="false" ht="15" hidden="false" customHeight="false" outlineLevel="0" collapsed="false">
      <c r="B51" s="47" t="n">
        <f aca="false">$C$18</f>
        <v>0</v>
      </c>
      <c r="C51" s="47" t="n">
        <f aca="false">$C$21</f>
        <v>3</v>
      </c>
      <c r="D51" s="48" t="n">
        <f aca="false">$E$18*$E$21</f>
        <v>0.00176900911404382</v>
      </c>
      <c r="E51" s="49" t="n">
        <f aca="false">$C$5*EXP($C$9*B51)</f>
        <v>87000</v>
      </c>
      <c r="F51" s="49" t="n">
        <f aca="false">$C$5*EXP($C$9*B51+$C$10*C51)</f>
        <v>214370.606284785</v>
      </c>
      <c r="G51" s="50" t="n">
        <f aca="false">IF(E51&gt;=90000,1,0)</f>
        <v>0</v>
      </c>
      <c r="H51" s="50" t="n">
        <f aca="false">IF(F51&gt;=90000,1,0)</f>
        <v>1</v>
      </c>
      <c r="I51" s="50" t="n">
        <f aca="false">IF(F51&gt;=100000,1,0)</f>
        <v>1</v>
      </c>
      <c r="J51" s="51" t="n">
        <f aca="false">Positions!$F$2*(H51-Positions!$G$2)-Positions!$F$3*(I51-Positions!$G$3)-Positions!$F$4*(G51-Positions!$G$4)</f>
        <v>2380</v>
      </c>
      <c r="K51" s="51" t="n">
        <f aca="false">-J51</f>
        <v>-2380</v>
      </c>
      <c r="M51" s="48" t="n">
        <f aca="false">SUMPRODUCT(($K$24:$K$72&gt;=K51)*$D$24:$D$72)</f>
        <v>0.928347156086204</v>
      </c>
      <c r="N51" s="52" t="n">
        <f aca="false">K51-1000000000000*(M51&lt;(1-Dashboard!$C$5))</f>
        <v>-2380</v>
      </c>
    </row>
    <row r="52" customFormat="false" ht="15" hidden="false" customHeight="false" outlineLevel="0" collapsed="false">
      <c r="B52" s="47" t="n">
        <f aca="false">$C$19</f>
        <v>1</v>
      </c>
      <c r="C52" s="47" t="n">
        <f aca="false">$C$15</f>
        <v>-3</v>
      </c>
      <c r="D52" s="48" t="n">
        <f aca="false">$E$19*$E$15</f>
        <v>0.00107295826497866</v>
      </c>
      <c r="E52" s="49" t="n">
        <f aca="false">$C$5*EXP($C$9*B52)</f>
        <v>105670.983702869</v>
      </c>
      <c r="F52" s="49" t="n">
        <f aca="false">$C$5*EXP($C$9*B52+$C$10*C52)</f>
        <v>42885.4297773292</v>
      </c>
      <c r="G52" s="50" t="n">
        <f aca="false">IF(E52&gt;=90000,1,0)</f>
        <v>1</v>
      </c>
      <c r="H52" s="50" t="n">
        <f aca="false">IF(F52&gt;=90000,1,0)</f>
        <v>0</v>
      </c>
      <c r="I52" s="50" t="n">
        <f aca="false">IF(F52&gt;=100000,1,0)</f>
        <v>0</v>
      </c>
      <c r="J52" s="51" t="n">
        <f aca="false">Positions!$F$2*(H52-Positions!$G$2)-Positions!$F$3*(I52-Positions!$G$3)-Positions!$F$4*(G52-Positions!$G$4)</f>
        <v>-5620</v>
      </c>
      <c r="K52" s="51" t="n">
        <f aca="false">-J52</f>
        <v>5620</v>
      </c>
      <c r="M52" s="48" t="n">
        <f aca="false">SUMPRODUCT(($K$24:$K$72&gt;=K52)*$D$24:$D$72)</f>
        <v>0.0761408757482801</v>
      </c>
      <c r="N52" s="52" t="n">
        <f aca="false">K52-1000000000000*(M52&lt;(1-Dashboard!$C$5))</f>
        <v>5620</v>
      </c>
    </row>
    <row r="53" customFormat="false" ht="15" hidden="false" customHeight="false" outlineLevel="0" collapsed="false">
      <c r="B53" s="47" t="n">
        <f aca="false">$C$19</f>
        <v>1</v>
      </c>
      <c r="C53" s="47" t="n">
        <f aca="false">$C$16</f>
        <v>-2</v>
      </c>
      <c r="D53" s="48" t="n">
        <f aca="false">$E$19*$E$16</f>
        <v>0.0130713075831894</v>
      </c>
      <c r="E53" s="49" t="n">
        <f aca="false">$C$5*EXP($C$9*B53)</f>
        <v>105670.983702869</v>
      </c>
      <c r="F53" s="49" t="n">
        <f aca="false">$C$5*EXP($C$9*B53+$C$10*C53)</f>
        <v>57923.9844037593</v>
      </c>
      <c r="G53" s="50" t="n">
        <f aca="false">IF(E53&gt;=90000,1,0)</f>
        <v>1</v>
      </c>
      <c r="H53" s="50" t="n">
        <f aca="false">IF(F53&gt;=90000,1,0)</f>
        <v>0</v>
      </c>
      <c r="I53" s="50" t="n">
        <f aca="false">IF(F53&gt;=100000,1,0)</f>
        <v>0</v>
      </c>
      <c r="J53" s="51" t="n">
        <f aca="false">Positions!$F$2*(H53-Positions!$G$2)-Positions!$F$3*(I53-Positions!$G$3)-Positions!$F$4*(G53-Positions!$G$4)</f>
        <v>-5620</v>
      </c>
      <c r="K53" s="51" t="n">
        <f aca="false">-J53</f>
        <v>5620</v>
      </c>
      <c r="M53" s="48" t="n">
        <f aca="false">SUMPRODUCT(($K$24:$K$72&gt;=K53)*$D$24:$D$72)</f>
        <v>0.0761408757482801</v>
      </c>
      <c r="N53" s="52" t="n">
        <f aca="false">K53-1000000000000*(M53&lt;(1-Dashboard!$C$5))</f>
        <v>5620</v>
      </c>
    </row>
    <row r="54" customFormat="false" ht="15" hidden="false" customHeight="false" outlineLevel="0" collapsed="false">
      <c r="B54" s="47" t="n">
        <f aca="false">$C$19</f>
        <v>1</v>
      </c>
      <c r="C54" s="47" t="n">
        <f aca="false">$C$17</f>
        <v>-1</v>
      </c>
      <c r="D54" s="48" t="n">
        <f aca="false">$E$19*$E$17</f>
        <v>0.058581536330607</v>
      </c>
      <c r="E54" s="49" t="n">
        <f aca="false">$C$5*EXP($C$9*B54)</f>
        <v>105670.983702869</v>
      </c>
      <c r="F54" s="49" t="n">
        <f aca="false">$C$5*EXP($C$9*B54+$C$10*C54)</f>
        <v>78236.0812664777</v>
      </c>
      <c r="G54" s="50" t="n">
        <f aca="false">IF(E54&gt;=90000,1,0)</f>
        <v>1</v>
      </c>
      <c r="H54" s="50" t="n">
        <f aca="false">IF(F54&gt;=90000,1,0)</f>
        <v>0</v>
      </c>
      <c r="I54" s="50" t="n">
        <f aca="false">IF(F54&gt;=100000,1,0)</f>
        <v>0</v>
      </c>
      <c r="J54" s="51" t="n">
        <f aca="false">Positions!$F$2*(H54-Positions!$G$2)-Positions!$F$3*(I54-Positions!$G$3)-Positions!$F$4*(G54-Positions!$G$4)</f>
        <v>-5620</v>
      </c>
      <c r="K54" s="51" t="n">
        <f aca="false">-J54</f>
        <v>5620</v>
      </c>
      <c r="M54" s="48" t="n">
        <f aca="false">SUMPRODUCT(($K$24:$K$72&gt;=K54)*$D$24:$D$72)</f>
        <v>0.0761408757482801</v>
      </c>
      <c r="N54" s="52" t="n">
        <f aca="false">K54-1000000000000*(M54&lt;(1-Dashboard!$C$5))</f>
        <v>5620</v>
      </c>
    </row>
    <row r="55" customFormat="false" ht="15" hidden="false" customHeight="false" outlineLevel="0" collapsed="false">
      <c r="B55" s="47" t="n">
        <f aca="false">$C$19</f>
        <v>1</v>
      </c>
      <c r="C55" s="47" t="n">
        <f aca="false">$C$18</f>
        <v>0</v>
      </c>
      <c r="D55" s="48" t="n">
        <f aca="false">$E$19*$E$18</f>
        <v>0.0965846250185641</v>
      </c>
      <c r="E55" s="49" t="n">
        <f aca="false">$C$5*EXP($C$9*B55)</f>
        <v>105670.983702869</v>
      </c>
      <c r="F55" s="49" t="n">
        <f aca="false">$C$5*EXP($C$9*B55+$C$10*C55)</f>
        <v>105670.983702869</v>
      </c>
      <c r="G55" s="50" t="n">
        <f aca="false">IF(E55&gt;=90000,1,0)</f>
        <v>1</v>
      </c>
      <c r="H55" s="50" t="n">
        <f aca="false">IF(F55&gt;=90000,1,0)</f>
        <v>1</v>
      </c>
      <c r="I55" s="50" t="n">
        <f aca="false">IF(F55&gt;=100000,1,0)</f>
        <v>1</v>
      </c>
      <c r="J55" s="51" t="n">
        <f aca="false">Positions!$F$2*(H55-Positions!$G$2)-Positions!$F$3*(I55-Positions!$G$3)-Positions!$F$4*(G55-Positions!$G$4)</f>
        <v>-1620</v>
      </c>
      <c r="K55" s="51" t="n">
        <f aca="false">-J55</f>
        <v>1620</v>
      </c>
      <c r="M55" s="48" t="n">
        <f aca="false">SUMPRODUCT(($K$24:$K$72&gt;=K55)*$D$24:$D$72)</f>
        <v>0.791122649037152</v>
      </c>
      <c r="N55" s="52" t="n">
        <f aca="false">K55-1000000000000*(M55&lt;(1-Dashboard!$C$5))</f>
        <v>1620</v>
      </c>
    </row>
    <row r="56" customFormat="false" ht="15" hidden="false" customHeight="false" outlineLevel="0" collapsed="false">
      <c r="B56" s="47" t="n">
        <f aca="false">$C$19</f>
        <v>1</v>
      </c>
      <c r="C56" s="47" t="n">
        <f aca="false">$C$19</f>
        <v>1</v>
      </c>
      <c r="D56" s="48" t="n">
        <f aca="false">$E$19*$E$19</f>
        <v>0.058581536330607</v>
      </c>
      <c r="E56" s="49" t="n">
        <f aca="false">$C$5*EXP($C$9*B56)</f>
        <v>105670.983702869</v>
      </c>
      <c r="F56" s="49" t="n">
        <f aca="false">$C$5*EXP($C$9*B56+$C$10*C56)</f>
        <v>142726.432816831</v>
      </c>
      <c r="G56" s="50" t="n">
        <f aca="false">IF(E56&gt;=90000,1,0)</f>
        <v>1</v>
      </c>
      <c r="H56" s="50" t="n">
        <f aca="false">IF(F56&gt;=90000,1,0)</f>
        <v>1</v>
      </c>
      <c r="I56" s="50" t="n">
        <f aca="false">IF(F56&gt;=100000,1,0)</f>
        <v>1</v>
      </c>
      <c r="J56" s="51" t="n">
        <f aca="false">Positions!$F$2*(H56-Positions!$G$2)-Positions!$F$3*(I56-Positions!$G$3)-Positions!$F$4*(G56-Positions!$G$4)</f>
        <v>-1620</v>
      </c>
      <c r="K56" s="51" t="n">
        <f aca="false">-J56</f>
        <v>1620</v>
      </c>
      <c r="M56" s="48" t="n">
        <f aca="false">SUMPRODUCT(($K$24:$K$72&gt;=K56)*$D$24:$D$72)</f>
        <v>0.791122649037152</v>
      </c>
      <c r="N56" s="52" t="n">
        <f aca="false">K56-1000000000000*(M56&lt;(1-Dashboard!$C$5))</f>
        <v>1620</v>
      </c>
    </row>
    <row r="57" customFormat="false" ht="15" hidden="false" customHeight="false" outlineLevel="0" collapsed="false">
      <c r="B57" s="47" t="n">
        <f aca="false">$C$19</f>
        <v>1</v>
      </c>
      <c r="C57" s="47" t="n">
        <f aca="false">$C$20</f>
        <v>2</v>
      </c>
      <c r="D57" s="48" t="n">
        <f aca="false">$E$19*$E$20</f>
        <v>0.0130713075831894</v>
      </c>
      <c r="E57" s="49" t="n">
        <f aca="false">$C$5*EXP($C$9*B57)</f>
        <v>105670.983702869</v>
      </c>
      <c r="F57" s="49" t="n">
        <f aca="false">$C$5*EXP($C$9*B57+$C$10*C57)</f>
        <v>192776.047982075</v>
      </c>
      <c r="G57" s="50" t="n">
        <f aca="false">IF(E57&gt;=90000,1,0)</f>
        <v>1</v>
      </c>
      <c r="H57" s="50" t="n">
        <f aca="false">IF(F57&gt;=90000,1,0)</f>
        <v>1</v>
      </c>
      <c r="I57" s="50" t="n">
        <f aca="false">IF(F57&gt;=100000,1,0)</f>
        <v>1</v>
      </c>
      <c r="J57" s="51" t="n">
        <f aca="false">Positions!$F$2*(H57-Positions!$G$2)-Positions!$F$3*(I57-Positions!$G$3)-Positions!$F$4*(G57-Positions!$G$4)</f>
        <v>-1620</v>
      </c>
      <c r="K57" s="51" t="n">
        <f aca="false">-J57</f>
        <v>1620</v>
      </c>
      <c r="M57" s="48" t="n">
        <f aca="false">SUMPRODUCT(($K$24:$K$72&gt;=K57)*$D$24:$D$72)</f>
        <v>0.791122649037152</v>
      </c>
      <c r="N57" s="52" t="n">
        <f aca="false">K57-1000000000000*(M57&lt;(1-Dashboard!$C$5))</f>
        <v>1620</v>
      </c>
    </row>
    <row r="58" customFormat="false" ht="15" hidden="false" customHeight="false" outlineLevel="0" collapsed="false">
      <c r="B58" s="47" t="n">
        <f aca="false">$C$19</f>
        <v>1</v>
      </c>
      <c r="C58" s="47" t="n">
        <f aca="false">$C$21</f>
        <v>3</v>
      </c>
      <c r="D58" s="48" t="n">
        <f aca="false">$E$19*$E$21</f>
        <v>0.00107295826497866</v>
      </c>
      <c r="E58" s="49" t="n">
        <f aca="false">$C$5*EXP($C$9*B58)</f>
        <v>105670.983702869</v>
      </c>
      <c r="F58" s="49" t="n">
        <f aca="false">$C$5*EXP($C$9*B58+$C$10*C58)</f>
        <v>260376.469460847</v>
      </c>
      <c r="G58" s="50" t="n">
        <f aca="false">IF(E58&gt;=90000,1,0)</f>
        <v>1</v>
      </c>
      <c r="H58" s="50" t="n">
        <f aca="false">IF(F58&gt;=90000,1,0)</f>
        <v>1</v>
      </c>
      <c r="I58" s="50" t="n">
        <f aca="false">IF(F58&gt;=100000,1,0)</f>
        <v>1</v>
      </c>
      <c r="J58" s="51" t="n">
        <f aca="false">Positions!$F$2*(H58-Positions!$G$2)-Positions!$F$3*(I58-Positions!$G$3)-Positions!$F$4*(G58-Positions!$G$4)</f>
        <v>-1620</v>
      </c>
      <c r="K58" s="51" t="n">
        <f aca="false">-J58</f>
        <v>1620</v>
      </c>
      <c r="M58" s="48" t="n">
        <f aca="false">SUMPRODUCT(($K$24:$K$72&gt;=K58)*$D$24:$D$72)</f>
        <v>0.791122649037152</v>
      </c>
      <c r="N58" s="52" t="n">
        <f aca="false">K58-1000000000000*(M58&lt;(1-Dashboard!$C$5))</f>
        <v>1620</v>
      </c>
    </row>
    <row r="59" customFormat="false" ht="15" hidden="false" customHeight="false" outlineLevel="0" collapsed="false">
      <c r="B59" s="47" t="n">
        <f aca="false">$C$20</f>
        <v>2</v>
      </c>
      <c r="C59" s="47" t="n">
        <f aca="false">$C$15</f>
        <v>-3</v>
      </c>
      <c r="D59" s="48" t="n">
        <f aca="false">$E$20*$E$15</f>
        <v>0.00023940934949727</v>
      </c>
      <c r="E59" s="49" t="n">
        <f aca="false">$C$5*EXP($C$9*B59)</f>
        <v>128348.92869807</v>
      </c>
      <c r="F59" s="49" t="n">
        <f aca="false">$C$5*EXP($C$9*B59+$C$10*C59)</f>
        <v>52089.0293228816</v>
      </c>
      <c r="G59" s="50" t="n">
        <f aca="false">IF(E59&gt;=90000,1,0)</f>
        <v>1</v>
      </c>
      <c r="H59" s="50" t="n">
        <f aca="false">IF(F59&gt;=90000,1,0)</f>
        <v>0</v>
      </c>
      <c r="I59" s="50" t="n">
        <f aca="false">IF(F59&gt;=100000,1,0)</f>
        <v>0</v>
      </c>
      <c r="J59" s="51" t="n">
        <f aca="false">Positions!$F$2*(H59-Positions!$G$2)-Positions!$F$3*(I59-Positions!$G$3)-Positions!$F$4*(G59-Positions!$G$4)</f>
        <v>-5620</v>
      </c>
      <c r="K59" s="51" t="n">
        <f aca="false">-J59</f>
        <v>5620</v>
      </c>
      <c r="M59" s="48" t="n">
        <f aca="false">SUMPRODUCT(($K$24:$K$72&gt;=K59)*$D$24:$D$72)</f>
        <v>0.0761408757482801</v>
      </c>
      <c r="N59" s="52" t="n">
        <f aca="false">K59-1000000000000*(M59&lt;(1-Dashboard!$C$5))</f>
        <v>5620</v>
      </c>
    </row>
    <row r="60" customFormat="false" ht="15" hidden="false" customHeight="false" outlineLevel="0" collapsed="false">
      <c r="B60" s="47" t="n">
        <f aca="false">$C$20</f>
        <v>2</v>
      </c>
      <c r="C60" s="47" t="n">
        <f aca="false">$C$16</f>
        <v>-2</v>
      </c>
      <c r="D60" s="48" t="n">
        <f aca="false">$E$20*$E$16</f>
        <v>0.00291660295438644</v>
      </c>
      <c r="E60" s="49" t="n">
        <f aca="false">$C$5*EXP($C$9*B60)</f>
        <v>128348.92869807</v>
      </c>
      <c r="F60" s="49" t="n">
        <f aca="false">$C$5*EXP($C$9*B60+$C$10*C60)</f>
        <v>70354.993240631</v>
      </c>
      <c r="G60" s="50" t="n">
        <f aca="false">IF(E60&gt;=90000,1,0)</f>
        <v>1</v>
      </c>
      <c r="H60" s="50" t="n">
        <f aca="false">IF(F60&gt;=90000,1,0)</f>
        <v>0</v>
      </c>
      <c r="I60" s="50" t="n">
        <f aca="false">IF(F60&gt;=100000,1,0)</f>
        <v>0</v>
      </c>
      <c r="J60" s="51" t="n">
        <f aca="false">Positions!$F$2*(H60-Positions!$G$2)-Positions!$F$3*(I60-Positions!$G$3)-Positions!$F$4*(G60-Positions!$G$4)</f>
        <v>-5620</v>
      </c>
      <c r="K60" s="51" t="n">
        <f aca="false">-J60</f>
        <v>5620</v>
      </c>
      <c r="M60" s="48" t="n">
        <f aca="false">SUMPRODUCT(($K$24:$K$72&gt;=K60)*$D$24:$D$72)</f>
        <v>0.0761408757482801</v>
      </c>
      <c r="N60" s="52" t="n">
        <f aca="false">K60-1000000000000*(M60&lt;(1-Dashboard!$C$5))</f>
        <v>5620</v>
      </c>
    </row>
    <row r="61" customFormat="false" ht="15" hidden="false" customHeight="false" outlineLevel="0" collapsed="false">
      <c r="B61" s="47" t="n">
        <f aca="false">$C$20</f>
        <v>2</v>
      </c>
      <c r="C61" s="47" t="n">
        <f aca="false">$C$17</f>
        <v>-1</v>
      </c>
      <c r="D61" s="48" t="n">
        <f aca="false">$E$20*$E$17</f>
        <v>0.0130713075831894</v>
      </c>
      <c r="E61" s="49" t="n">
        <f aca="false">$C$5*EXP($C$9*B61)</f>
        <v>128348.92869807</v>
      </c>
      <c r="F61" s="49" t="n">
        <f aca="false">$C$5*EXP($C$9*B61+$C$10*C61)</f>
        <v>95026.2490630611</v>
      </c>
      <c r="G61" s="50" t="n">
        <f aca="false">IF(E61&gt;=90000,1,0)</f>
        <v>1</v>
      </c>
      <c r="H61" s="50" t="n">
        <f aca="false">IF(F61&gt;=90000,1,0)</f>
        <v>1</v>
      </c>
      <c r="I61" s="50" t="n">
        <f aca="false">IF(F61&gt;=100000,1,0)</f>
        <v>0</v>
      </c>
      <c r="J61" s="51" t="n">
        <f aca="false">Positions!$F$2*(H61-Positions!$G$2)-Positions!$F$3*(I61-Positions!$G$3)-Positions!$F$4*(G61-Positions!$G$4)</f>
        <v>4380</v>
      </c>
      <c r="K61" s="51" t="n">
        <f aca="false">-J61</f>
        <v>-4380</v>
      </c>
      <c r="M61" s="48" t="n">
        <f aca="false">SUMPRODUCT(($K$24:$K$72&gt;=K61)*$D$24:$D$72)</f>
        <v>0.941418463669393</v>
      </c>
      <c r="N61" s="52" t="n">
        <f aca="false">K61-1000000000000*(M61&lt;(1-Dashboard!$C$5))</f>
        <v>-4380</v>
      </c>
    </row>
    <row r="62" customFormat="false" ht="15" hidden="false" customHeight="false" outlineLevel="0" collapsed="false">
      <c r="B62" s="47" t="n">
        <f aca="false">$C$20</f>
        <v>2</v>
      </c>
      <c r="C62" s="47" t="n">
        <f aca="false">$C$18</f>
        <v>0</v>
      </c>
      <c r="D62" s="48" t="n">
        <f aca="false">$E$20*$E$18</f>
        <v>0.0215509428482683</v>
      </c>
      <c r="E62" s="49" t="n">
        <f aca="false">$C$5*EXP($C$9*B62)</f>
        <v>128348.92869807</v>
      </c>
      <c r="F62" s="49" t="n">
        <f aca="false">$C$5*EXP($C$9*B62+$C$10*C62)</f>
        <v>128348.92869807</v>
      </c>
      <c r="G62" s="50" t="n">
        <f aca="false">IF(E62&gt;=90000,1,0)</f>
        <v>1</v>
      </c>
      <c r="H62" s="50" t="n">
        <f aca="false">IF(F62&gt;=90000,1,0)</f>
        <v>1</v>
      </c>
      <c r="I62" s="50" t="n">
        <f aca="false">IF(F62&gt;=100000,1,0)</f>
        <v>1</v>
      </c>
      <c r="J62" s="51" t="n">
        <f aca="false">Positions!$F$2*(H62-Positions!$G$2)-Positions!$F$3*(I62-Positions!$G$3)-Positions!$F$4*(G62-Positions!$G$4)</f>
        <v>-1620</v>
      </c>
      <c r="K62" s="51" t="n">
        <f aca="false">-J62</f>
        <v>1620</v>
      </c>
      <c r="M62" s="48" t="n">
        <f aca="false">SUMPRODUCT(($K$24:$K$72&gt;=K62)*$D$24:$D$72)</f>
        <v>0.791122649037152</v>
      </c>
      <c r="N62" s="52" t="n">
        <f aca="false">K62-1000000000000*(M62&lt;(1-Dashboard!$C$5))</f>
        <v>1620</v>
      </c>
    </row>
    <row r="63" customFormat="false" ht="15" hidden="false" customHeight="false" outlineLevel="0" collapsed="false">
      <c r="B63" s="47" t="n">
        <f aca="false">$C$20</f>
        <v>2</v>
      </c>
      <c r="C63" s="47" t="n">
        <f aca="false">$C$19</f>
        <v>1</v>
      </c>
      <c r="D63" s="48" t="n">
        <f aca="false">$E$20*$E$19</f>
        <v>0.0130713075831894</v>
      </c>
      <c r="E63" s="49" t="n">
        <f aca="false">$C$5*EXP($C$9*B63)</f>
        <v>128348.92869807</v>
      </c>
      <c r="F63" s="49" t="n">
        <f aca="false">$C$5*EXP($C$9*B63+$C$10*C63)</f>
        <v>173356.810990299</v>
      </c>
      <c r="G63" s="50" t="n">
        <f aca="false">IF(E63&gt;=90000,1,0)</f>
        <v>1</v>
      </c>
      <c r="H63" s="50" t="n">
        <f aca="false">IF(F63&gt;=90000,1,0)</f>
        <v>1</v>
      </c>
      <c r="I63" s="50" t="n">
        <f aca="false">IF(F63&gt;=100000,1,0)</f>
        <v>1</v>
      </c>
      <c r="J63" s="51" t="n">
        <f aca="false">Positions!$F$2*(H63-Positions!$G$2)-Positions!$F$3*(I63-Positions!$G$3)-Positions!$F$4*(G63-Positions!$G$4)</f>
        <v>-1620</v>
      </c>
      <c r="K63" s="51" t="n">
        <f aca="false">-J63</f>
        <v>1620</v>
      </c>
      <c r="M63" s="48" t="n">
        <f aca="false">SUMPRODUCT(($K$24:$K$72&gt;=K63)*$D$24:$D$72)</f>
        <v>0.791122649037152</v>
      </c>
      <c r="N63" s="52" t="n">
        <f aca="false">K63-1000000000000*(M63&lt;(1-Dashboard!$C$5))</f>
        <v>1620</v>
      </c>
    </row>
    <row r="64" customFormat="false" ht="15" hidden="false" customHeight="false" outlineLevel="0" collapsed="false">
      <c r="B64" s="47" t="n">
        <f aca="false">$C$20</f>
        <v>2</v>
      </c>
      <c r="C64" s="47" t="n">
        <f aca="false">$C$20</f>
        <v>2</v>
      </c>
      <c r="D64" s="48" t="n">
        <f aca="false">$E$20*$E$20</f>
        <v>0.00291660295438644</v>
      </c>
      <c r="E64" s="49" t="n">
        <f aca="false">$C$5*EXP($C$9*B64)</f>
        <v>128348.92869807</v>
      </c>
      <c r="F64" s="49" t="n">
        <f aca="false">$C$5*EXP($C$9*B64+$C$10*C64)</f>
        <v>234147.524420889</v>
      </c>
      <c r="G64" s="50" t="n">
        <f aca="false">IF(E64&gt;=90000,1,0)</f>
        <v>1</v>
      </c>
      <c r="H64" s="50" t="n">
        <f aca="false">IF(F64&gt;=90000,1,0)</f>
        <v>1</v>
      </c>
      <c r="I64" s="50" t="n">
        <f aca="false">IF(F64&gt;=100000,1,0)</f>
        <v>1</v>
      </c>
      <c r="J64" s="51" t="n">
        <f aca="false">Positions!$F$2*(H64-Positions!$G$2)-Positions!$F$3*(I64-Positions!$G$3)-Positions!$F$4*(G64-Positions!$G$4)</f>
        <v>-1620</v>
      </c>
      <c r="K64" s="51" t="n">
        <f aca="false">-J64</f>
        <v>1620</v>
      </c>
      <c r="M64" s="48" t="n">
        <f aca="false">SUMPRODUCT(($K$24:$K$72&gt;=K64)*$D$24:$D$72)</f>
        <v>0.791122649037152</v>
      </c>
      <c r="N64" s="52" t="n">
        <f aca="false">K64-1000000000000*(M64&lt;(1-Dashboard!$C$5))</f>
        <v>1620</v>
      </c>
    </row>
    <row r="65" customFormat="false" ht="15" hidden="false" customHeight="false" outlineLevel="0" collapsed="false">
      <c r="B65" s="47" t="n">
        <f aca="false">$C$20</f>
        <v>2</v>
      </c>
      <c r="C65" s="47" t="n">
        <f aca="false">$C$21</f>
        <v>3</v>
      </c>
      <c r="D65" s="48" t="n">
        <f aca="false">$E$20*$E$21</f>
        <v>0.00023940934949727</v>
      </c>
      <c r="E65" s="49" t="n">
        <f aca="false">$C$5*EXP($C$9*B65)</f>
        <v>128348.92869807</v>
      </c>
      <c r="F65" s="49" t="n">
        <f aca="false">$C$5*EXP($C$9*B65+$C$10*C65)</f>
        <v>316255.60529894</v>
      </c>
      <c r="G65" s="50" t="n">
        <f aca="false">IF(E65&gt;=90000,1,0)</f>
        <v>1</v>
      </c>
      <c r="H65" s="50" t="n">
        <f aca="false">IF(F65&gt;=90000,1,0)</f>
        <v>1</v>
      </c>
      <c r="I65" s="50" t="n">
        <f aca="false">IF(F65&gt;=100000,1,0)</f>
        <v>1</v>
      </c>
      <c r="J65" s="51" t="n">
        <f aca="false">Positions!$F$2*(H65-Positions!$G$2)-Positions!$F$3*(I65-Positions!$G$3)-Positions!$F$4*(G65-Positions!$G$4)</f>
        <v>-1620</v>
      </c>
      <c r="K65" s="51" t="n">
        <f aca="false">-J65</f>
        <v>1620</v>
      </c>
      <c r="M65" s="48" t="n">
        <f aca="false">SUMPRODUCT(($K$24:$K$72&gt;=K65)*$D$24:$D$72)</f>
        <v>0.791122649037152</v>
      </c>
      <c r="N65" s="52" t="n">
        <f aca="false">K65-1000000000000*(M65&lt;(1-Dashboard!$C$5))</f>
        <v>1620</v>
      </c>
    </row>
    <row r="66" customFormat="false" ht="15" hidden="false" customHeight="false" outlineLevel="0" collapsed="false">
      <c r="B66" s="47" t="n">
        <f aca="false">$C$21</f>
        <v>3</v>
      </c>
      <c r="C66" s="47" t="n">
        <f aca="false">$C$15</f>
        <v>-3</v>
      </c>
      <c r="D66" s="48" t="n">
        <f aca="false">$E$21*$E$15</f>
        <v>1.96519161240319E-005</v>
      </c>
      <c r="E66" s="49" t="n">
        <f aca="false">$C$5*EXP($C$9*B66)</f>
        <v>155893.764973959</v>
      </c>
      <c r="F66" s="49" t="n">
        <f aca="false">$C$5*EXP($C$9*B66+$C$10*C66)</f>
        <v>63267.8042376609</v>
      </c>
      <c r="G66" s="50" t="n">
        <f aca="false">IF(E66&gt;=90000,1,0)</f>
        <v>1</v>
      </c>
      <c r="H66" s="50" t="n">
        <f aca="false">IF(F66&gt;=90000,1,0)</f>
        <v>0</v>
      </c>
      <c r="I66" s="50" t="n">
        <f aca="false">IF(F66&gt;=100000,1,0)</f>
        <v>0</v>
      </c>
      <c r="J66" s="51" t="n">
        <f aca="false">Positions!$F$2*(H66-Positions!$G$2)-Positions!$F$3*(I66-Positions!$G$3)-Positions!$F$4*(G66-Positions!$G$4)</f>
        <v>-5620</v>
      </c>
      <c r="K66" s="51" t="n">
        <f aca="false">-J66</f>
        <v>5620</v>
      </c>
      <c r="M66" s="48" t="n">
        <f aca="false">SUMPRODUCT(($K$24:$K$72&gt;=K66)*$D$24:$D$72)</f>
        <v>0.0761408757482801</v>
      </c>
      <c r="N66" s="52" t="n">
        <f aca="false">K66-1000000000000*(M66&lt;(1-Dashboard!$C$5))</f>
        <v>5620</v>
      </c>
    </row>
    <row r="67" customFormat="false" ht="15" hidden="false" customHeight="false" outlineLevel="0" collapsed="false">
      <c r="B67" s="47" t="n">
        <f aca="false">$C$21</f>
        <v>3</v>
      </c>
      <c r="C67" s="47" t="n">
        <f aca="false">$C$16</f>
        <v>-2</v>
      </c>
      <c r="D67" s="48" t="n">
        <f aca="false">$E$21*$E$16</f>
        <v>0.00023940934949727</v>
      </c>
      <c r="E67" s="49" t="n">
        <f aca="false">$C$5*EXP($C$9*B67)</f>
        <v>155893.764973959</v>
      </c>
      <c r="F67" s="49" t="n">
        <f aca="false">$C$5*EXP($C$9*B67+$C$10*C67)</f>
        <v>85453.8085534045</v>
      </c>
      <c r="G67" s="50" t="n">
        <f aca="false">IF(E67&gt;=90000,1,0)</f>
        <v>1</v>
      </c>
      <c r="H67" s="50" t="n">
        <f aca="false">IF(F67&gt;=90000,1,0)</f>
        <v>0</v>
      </c>
      <c r="I67" s="50" t="n">
        <f aca="false">IF(F67&gt;=100000,1,0)</f>
        <v>0</v>
      </c>
      <c r="J67" s="51" t="n">
        <f aca="false">Positions!$F$2*(H67-Positions!$G$2)-Positions!$F$3*(I67-Positions!$G$3)-Positions!$F$4*(G67-Positions!$G$4)</f>
        <v>-5620</v>
      </c>
      <c r="K67" s="51" t="n">
        <f aca="false">-J67</f>
        <v>5620</v>
      </c>
      <c r="M67" s="48" t="n">
        <f aca="false">SUMPRODUCT(($K$24:$K$72&gt;=K67)*$D$24:$D$72)</f>
        <v>0.0761408757482801</v>
      </c>
      <c r="N67" s="52" t="n">
        <f aca="false">K67-1000000000000*(M67&lt;(1-Dashboard!$C$5))</f>
        <v>5620</v>
      </c>
    </row>
    <row r="68" customFormat="false" ht="15" hidden="false" customHeight="false" outlineLevel="0" collapsed="false">
      <c r="B68" s="47" t="n">
        <f aca="false">$C$21</f>
        <v>3</v>
      </c>
      <c r="C68" s="47" t="n">
        <f aca="false">$C$17</f>
        <v>-1</v>
      </c>
      <c r="D68" s="48" t="n">
        <f aca="false">$E$21*$E$17</f>
        <v>0.00107295826497866</v>
      </c>
      <c r="E68" s="49" t="n">
        <f aca="false">$C$5*EXP($C$9*B68)</f>
        <v>155893.764973959</v>
      </c>
      <c r="F68" s="49" t="n">
        <f aca="false">$C$5*EXP($C$9*B68+$C$10*C68)</f>
        <v>115419.738115949</v>
      </c>
      <c r="G68" s="50" t="n">
        <f aca="false">IF(E68&gt;=90000,1,0)</f>
        <v>1</v>
      </c>
      <c r="H68" s="50" t="n">
        <f aca="false">IF(F68&gt;=90000,1,0)</f>
        <v>1</v>
      </c>
      <c r="I68" s="50" t="n">
        <f aca="false">IF(F68&gt;=100000,1,0)</f>
        <v>1</v>
      </c>
      <c r="J68" s="51" t="n">
        <f aca="false">Positions!$F$2*(H68-Positions!$G$2)-Positions!$F$3*(I68-Positions!$G$3)-Positions!$F$4*(G68-Positions!$G$4)</f>
        <v>-1620</v>
      </c>
      <c r="K68" s="51" t="n">
        <f aca="false">-J68</f>
        <v>1620</v>
      </c>
      <c r="M68" s="48" t="n">
        <f aca="false">SUMPRODUCT(($K$24:$K$72&gt;=K68)*$D$24:$D$72)</f>
        <v>0.791122649037152</v>
      </c>
      <c r="N68" s="52" t="n">
        <f aca="false">K68-1000000000000*(M68&lt;(1-Dashboard!$C$5))</f>
        <v>1620</v>
      </c>
    </row>
    <row r="69" customFormat="false" ht="15" hidden="false" customHeight="false" outlineLevel="0" collapsed="false">
      <c r="B69" s="47" t="n">
        <f aca="false">$C$21</f>
        <v>3</v>
      </c>
      <c r="C69" s="47" t="n">
        <f aca="false">$C$18</f>
        <v>0</v>
      </c>
      <c r="D69" s="48" t="n">
        <f aca="false">$E$21*$E$18</f>
        <v>0.00176900911404382</v>
      </c>
      <c r="E69" s="49" t="n">
        <f aca="false">$C$5*EXP($C$9*B69)</f>
        <v>155893.764973959</v>
      </c>
      <c r="F69" s="49" t="n">
        <f aca="false">$C$5*EXP($C$9*B69+$C$10*C69)</f>
        <v>155893.764973959</v>
      </c>
      <c r="G69" s="50" t="n">
        <f aca="false">IF(E69&gt;=90000,1,0)</f>
        <v>1</v>
      </c>
      <c r="H69" s="50" t="n">
        <f aca="false">IF(F69&gt;=90000,1,0)</f>
        <v>1</v>
      </c>
      <c r="I69" s="50" t="n">
        <f aca="false">IF(F69&gt;=100000,1,0)</f>
        <v>1</v>
      </c>
      <c r="J69" s="51" t="n">
        <f aca="false">Positions!$F$2*(H69-Positions!$G$2)-Positions!$F$3*(I69-Positions!$G$3)-Positions!$F$4*(G69-Positions!$G$4)</f>
        <v>-1620</v>
      </c>
      <c r="K69" s="51" t="n">
        <f aca="false">-J69</f>
        <v>1620</v>
      </c>
      <c r="M69" s="48" t="n">
        <f aca="false">SUMPRODUCT(($K$24:$K$72&gt;=K69)*$D$24:$D$72)</f>
        <v>0.791122649037152</v>
      </c>
      <c r="N69" s="52" t="n">
        <f aca="false">K69-1000000000000*(M69&lt;(1-Dashboard!$C$5))</f>
        <v>1620</v>
      </c>
    </row>
    <row r="70" customFormat="false" ht="15" hidden="false" customHeight="false" outlineLevel="0" collapsed="false">
      <c r="B70" s="47" t="n">
        <f aca="false">$C$21</f>
        <v>3</v>
      </c>
      <c r="C70" s="47" t="n">
        <f aca="false">$C$19</f>
        <v>1</v>
      </c>
      <c r="D70" s="48" t="n">
        <f aca="false">$E$21*$E$19</f>
        <v>0.00107295826497866</v>
      </c>
      <c r="E70" s="49" t="n">
        <f aca="false">$C$5*EXP($C$9*B70)</f>
        <v>155893.764973959</v>
      </c>
      <c r="F70" s="49" t="n">
        <f aca="false">$C$5*EXP($C$9*B70+$C$10*C70)</f>
        <v>210560.744240658</v>
      </c>
      <c r="G70" s="50" t="n">
        <f aca="false">IF(E70&gt;=90000,1,0)</f>
        <v>1</v>
      </c>
      <c r="H70" s="50" t="n">
        <f aca="false">IF(F70&gt;=90000,1,0)</f>
        <v>1</v>
      </c>
      <c r="I70" s="50" t="n">
        <f aca="false">IF(F70&gt;=100000,1,0)</f>
        <v>1</v>
      </c>
      <c r="J70" s="51" t="n">
        <f aca="false">Positions!$F$2*(H70-Positions!$G$2)-Positions!$F$3*(I70-Positions!$G$3)-Positions!$F$4*(G70-Positions!$G$4)</f>
        <v>-1620</v>
      </c>
      <c r="K70" s="51" t="n">
        <f aca="false">-J70</f>
        <v>1620</v>
      </c>
      <c r="M70" s="48" t="n">
        <f aca="false">SUMPRODUCT(($K$24:$K$72&gt;=K70)*$D$24:$D$72)</f>
        <v>0.791122649037152</v>
      </c>
      <c r="N70" s="52" t="n">
        <f aca="false">K70-1000000000000*(M70&lt;(1-Dashboard!$C$5))</f>
        <v>1620</v>
      </c>
    </row>
    <row r="71" customFormat="false" ht="15" hidden="false" customHeight="false" outlineLevel="0" collapsed="false">
      <c r="B71" s="47" t="n">
        <f aca="false">$C$21</f>
        <v>3</v>
      </c>
      <c r="C71" s="47" t="n">
        <f aca="false">$C$20</f>
        <v>2</v>
      </c>
      <c r="D71" s="48" t="n">
        <f aca="false">$E$21*$E$20</f>
        <v>0.00023940934949727</v>
      </c>
      <c r="E71" s="49" t="n">
        <f aca="false">$C$5*EXP($C$9*B71)</f>
        <v>155893.764973959</v>
      </c>
      <c r="F71" s="49" t="n">
        <f aca="false">$C$5*EXP($C$9*B71+$C$10*C71)</f>
        <v>284397.692381</v>
      </c>
      <c r="G71" s="50" t="n">
        <f aca="false">IF(E71&gt;=90000,1,0)</f>
        <v>1</v>
      </c>
      <c r="H71" s="50" t="n">
        <f aca="false">IF(F71&gt;=90000,1,0)</f>
        <v>1</v>
      </c>
      <c r="I71" s="50" t="n">
        <f aca="false">IF(F71&gt;=100000,1,0)</f>
        <v>1</v>
      </c>
      <c r="J71" s="51" t="n">
        <f aca="false">Positions!$F$2*(H71-Positions!$G$2)-Positions!$F$3*(I71-Positions!$G$3)-Positions!$F$4*(G71-Positions!$G$4)</f>
        <v>-1620</v>
      </c>
      <c r="K71" s="51" t="n">
        <f aca="false">-J71</f>
        <v>1620</v>
      </c>
      <c r="M71" s="48" t="n">
        <f aca="false">SUMPRODUCT(($K$24:$K$72&gt;=K71)*$D$24:$D$72)</f>
        <v>0.791122649037152</v>
      </c>
      <c r="N71" s="52" t="n">
        <f aca="false">K71-1000000000000*(M71&lt;(1-Dashboard!$C$5))</f>
        <v>1620</v>
      </c>
    </row>
    <row r="72" customFormat="false" ht="15" hidden="false" customHeight="false" outlineLevel="0" collapsed="false">
      <c r="B72" s="47" t="n">
        <f aca="false">$C$21</f>
        <v>3</v>
      </c>
      <c r="C72" s="47" t="n">
        <f aca="false">$C$21</f>
        <v>3</v>
      </c>
      <c r="D72" s="48" t="n">
        <f aca="false">$E$21*$E$21</f>
        <v>1.96519161240319E-005</v>
      </c>
      <c r="E72" s="49" t="n">
        <f aca="false">$C$5*EXP($C$9*B72)</f>
        <v>155893.764973959</v>
      </c>
      <c r="F72" s="49" t="n">
        <f aca="false">$C$5*EXP($C$9*B72+$C$10*C72)</f>
        <v>384126.907051556</v>
      </c>
      <c r="G72" s="50" t="n">
        <f aca="false">IF(E72&gt;=90000,1,0)</f>
        <v>1</v>
      </c>
      <c r="H72" s="50" t="n">
        <f aca="false">IF(F72&gt;=90000,1,0)</f>
        <v>1</v>
      </c>
      <c r="I72" s="50" t="n">
        <f aca="false">IF(F72&gt;=100000,1,0)</f>
        <v>1</v>
      </c>
      <c r="J72" s="51" t="n">
        <f aca="false">Positions!$F$2*(H72-Positions!$G$2)-Positions!$F$3*(I72-Positions!$G$3)-Positions!$F$4*(G72-Positions!$G$4)</f>
        <v>-1620</v>
      </c>
      <c r="K72" s="51" t="n">
        <f aca="false">-J72</f>
        <v>1620</v>
      </c>
      <c r="M72" s="48" t="n">
        <f aca="false">SUMPRODUCT(($K$24:$K$72&gt;=K72)*$D$24:$D$72)</f>
        <v>0.791122649037152</v>
      </c>
      <c r="N72" s="52" t="n">
        <f aca="false">K72-1000000000000*(M72&lt;(1-Dashboard!$C$5))</f>
        <v>1620</v>
      </c>
    </row>
  </sheetData>
  <mergeCells count="1">
    <mergeCell ref="B3:L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12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5" min="4" style="0" width="12"/>
    <col collapsed="false" customWidth="true" hidden="false" outlineLevel="0" max="8" min="6" style="0" width="9"/>
    <col collapsed="false" customWidth="true" hidden="false" outlineLevel="0" max="10" min="9" style="0" width="12"/>
    <col collapsed="false" customWidth="true" hidden="false" outlineLevel="0" max="11" min="11" style="0" width="3"/>
    <col collapsed="false" customWidth="true" hidden="false" outlineLevel="0" max="12" min="12" style="0" width="28"/>
    <col collapsed="false" customWidth="true" hidden="false" outlineLevel="0" max="13" min="13" style="0" width="13"/>
  </cols>
  <sheetData>
    <row r="2" customFormat="false" ht="16.15" hidden="false" customHeight="false" outlineLevel="0" collapsed="false">
      <c r="B2" s="30" t="s">
        <v>234</v>
      </c>
    </row>
    <row r="3" customFormat="false" ht="22.35" hidden="false" customHeight="true" outlineLevel="0" collapsed="false">
      <c r="B3" s="31" t="s">
        <v>235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customFormat="false" ht="15" hidden="false" customHeight="false" outlineLevel="0" collapsed="false">
      <c r="B5" s="15" t="s">
        <v>236</v>
      </c>
      <c r="C5" s="54" t="s">
        <v>237</v>
      </c>
    </row>
    <row r="6" customFormat="false" ht="15" hidden="false" customHeight="false" outlineLevel="0" collapsed="false">
      <c r="B6" s="4" t="s">
        <v>238</v>
      </c>
      <c r="C6" s="55" t="n">
        <f aca="false">Dashboard!$C$5</f>
        <v>0.99</v>
      </c>
    </row>
    <row r="7" customFormat="false" ht="15" hidden="false" customHeight="false" outlineLevel="0" collapsed="false">
      <c r="B7" s="4" t="s">
        <v>239</v>
      </c>
      <c r="C7" s="56" t="n">
        <f aca="false">BTC_Cluster!$C$5</f>
        <v>87000</v>
      </c>
    </row>
    <row r="8" customFormat="false" ht="15" hidden="false" customHeight="false" outlineLevel="0" collapsed="false">
      <c r="B8" s="4" t="s">
        <v>240</v>
      </c>
      <c r="C8" s="57" t="n">
        <f aca="false">BTC_Cluster!$C$9</f>
        <v>0.194422220952236</v>
      </c>
    </row>
    <row r="9" customFormat="false" ht="15" hidden="false" customHeight="false" outlineLevel="0" collapsed="false">
      <c r="B9" s="4" t="s">
        <v>241</v>
      </c>
      <c r="C9" s="57" t="n">
        <f aca="false">BTC_Cluster!$C$10</f>
        <v>0.300599401197008</v>
      </c>
    </row>
    <row r="12" customFormat="false" ht="15" hidden="false" customHeight="false" outlineLevel="0" collapsed="false">
      <c r="B12" s="37" t="s">
        <v>242</v>
      </c>
      <c r="C12" s="37" t="s">
        <v>243</v>
      </c>
      <c r="D12" s="37" t="s">
        <v>218</v>
      </c>
      <c r="E12" s="37" t="s">
        <v>219</v>
      </c>
      <c r="F12" s="37" t="s">
        <v>220</v>
      </c>
      <c r="G12" s="37" t="s">
        <v>221</v>
      </c>
      <c r="H12" s="37" t="s">
        <v>222</v>
      </c>
      <c r="I12" s="37" t="s">
        <v>223</v>
      </c>
      <c r="J12" s="37" t="s">
        <v>224</v>
      </c>
      <c r="L12" s="15" t="s">
        <v>244</v>
      </c>
    </row>
    <row r="13" customFormat="false" ht="15" hidden="false" customHeight="false" outlineLevel="0" collapsed="false">
      <c r="B13" s="0" t="n">
        <f aca="true">NORMSINV(RAND())</f>
        <v>-1.1083208618113</v>
      </c>
      <c r="C13" s="0" t="n">
        <f aca="true">NORMSINV(RAND())</f>
        <v>0.249445159141518</v>
      </c>
      <c r="D13" s="0" t="n">
        <f aca="false">$C$7*EXP($C$8*B13)</f>
        <v>70135.2776651479</v>
      </c>
      <c r="E13" s="0" t="n">
        <f aca="false">$C$7*EXP($C$8*B13+$C$9*C13)</f>
        <v>75596.4240123629</v>
      </c>
      <c r="F13" s="0" t="n">
        <f aca="false">IF(D13&gt;=90000,1,0)</f>
        <v>0</v>
      </c>
      <c r="G13" s="0" t="n">
        <f aca="false">IF(E13&gt;=90000,1,0)</f>
        <v>0</v>
      </c>
      <c r="H13" s="0" t="n">
        <f aca="false">IF(E13&gt;=100000,1,0)</f>
        <v>0</v>
      </c>
      <c r="I13" s="0" t="n">
        <f aca="false">Positions!$F$2*(G13-Positions!$G$2)-Positions!$F$3*(H13-Positions!$G$3)-Positions!$F$4*(F13-Positions!$G$4)</f>
        <v>-1620</v>
      </c>
      <c r="J13" s="0" t="n">
        <f aca="false">-I13</f>
        <v>1620</v>
      </c>
      <c r="L13" s="4" t="s">
        <v>245</v>
      </c>
      <c r="M13" s="58" t="n">
        <f aca="false">COUNT($J$13:$J$1212)</f>
        <v>1200</v>
      </c>
    </row>
    <row r="14" customFormat="false" ht="15" hidden="false" customHeight="false" outlineLevel="0" collapsed="false">
      <c r="B14" s="0" t="n">
        <f aca="true">NORMSINV(RAND())</f>
        <v>1.14234801152362</v>
      </c>
      <c r="C14" s="0" t="n">
        <f aca="true">NORMSINV(RAND())</f>
        <v>1.18412224888919</v>
      </c>
      <c r="D14" s="0" t="n">
        <f aca="false">$C$7*EXP($C$8*B14)</f>
        <v>108636.338062078</v>
      </c>
      <c r="E14" s="0" t="n">
        <f aca="false">$C$7*EXP($C$8*B14+$C$9*C14)</f>
        <v>155081.749670938</v>
      </c>
      <c r="F14" s="0" t="n">
        <f aca="false">IF(D14&gt;=90000,1,0)</f>
        <v>1</v>
      </c>
      <c r="G14" s="0" t="n">
        <f aca="false">IF(E14&gt;=90000,1,0)</f>
        <v>1</v>
      </c>
      <c r="H14" s="0" t="n">
        <f aca="false">IF(E14&gt;=100000,1,0)</f>
        <v>1</v>
      </c>
      <c r="I14" s="0" t="n">
        <f aca="false">Positions!$F$2*(G14-Positions!$G$2)-Positions!$F$3*(H14-Positions!$G$3)-Positions!$F$4*(F14-Positions!$G$4)</f>
        <v>-1620</v>
      </c>
      <c r="J14" s="0" t="n">
        <f aca="false">-I14</f>
        <v>1620</v>
      </c>
      <c r="L14" s="4" t="s">
        <v>246</v>
      </c>
      <c r="M14" s="58" t="n">
        <f aca="false">ROUNDUP((1-$C$6)*M13,0)</f>
        <v>12</v>
      </c>
    </row>
    <row r="15" customFormat="false" ht="15" hidden="false" customHeight="false" outlineLevel="0" collapsed="false">
      <c r="B15" s="0" t="n">
        <f aca="true">NORMSINV(RAND())</f>
        <v>0.45687493169914</v>
      </c>
      <c r="C15" s="0" t="n">
        <f aca="true">NORMSINV(RAND())</f>
        <v>0.416410564174463</v>
      </c>
      <c r="D15" s="0" t="n">
        <f aca="false">$C$7*EXP($C$8*B15)</f>
        <v>95081.5322342416</v>
      </c>
      <c r="E15" s="0" t="n">
        <f aca="false">$C$7*EXP($C$8*B15+$C$9*C15)</f>
        <v>107760.106867129</v>
      </c>
      <c r="F15" s="0" t="n">
        <f aca="false">IF(D15&gt;=90000,1,0)</f>
        <v>1</v>
      </c>
      <c r="G15" s="0" t="n">
        <f aca="false">IF(E15&gt;=90000,1,0)</f>
        <v>1</v>
      </c>
      <c r="H15" s="0" t="n">
        <f aca="false">IF(E15&gt;=100000,1,0)</f>
        <v>1</v>
      </c>
      <c r="I15" s="0" t="n">
        <f aca="false">Positions!$F$2*(G15-Positions!$G$2)-Positions!$F$3*(H15-Positions!$G$3)-Positions!$F$4*(F15-Positions!$G$4)</f>
        <v>-1620</v>
      </c>
      <c r="J15" s="0" t="n">
        <f aca="false">-I15</f>
        <v>1620</v>
      </c>
      <c r="L15" s="4" t="s">
        <v>247</v>
      </c>
      <c r="M15" s="43" t="n">
        <f aca="false">LARGE($J$13:$J$1212,M14)</f>
        <v>5620</v>
      </c>
    </row>
    <row r="16" customFormat="false" ht="15" hidden="false" customHeight="false" outlineLevel="0" collapsed="false">
      <c r="B16" s="0" t="n">
        <f aca="true">NORMSINV(RAND())</f>
        <v>-0.7252039650594</v>
      </c>
      <c r="C16" s="0" t="n">
        <f aca="true">NORMSINV(RAND())</f>
        <v>-0.8300432997582</v>
      </c>
      <c r="D16" s="0" t="n">
        <f aca="false">$C$7*EXP($C$8*B16)</f>
        <v>75558.8900688566</v>
      </c>
      <c r="E16" s="0" t="n">
        <f aca="false">$C$7*EXP($C$8*B16+$C$9*C16)</f>
        <v>58874.1334789977</v>
      </c>
      <c r="F16" s="0" t="n">
        <f aca="false">IF(D16&gt;=90000,1,0)</f>
        <v>0</v>
      </c>
      <c r="G16" s="0" t="n">
        <f aca="false">IF(E16&gt;=90000,1,0)</f>
        <v>0</v>
      </c>
      <c r="H16" s="0" t="n">
        <f aca="false">IF(E16&gt;=100000,1,0)</f>
        <v>0</v>
      </c>
      <c r="I16" s="0" t="n">
        <f aca="false">Positions!$F$2*(G16-Positions!$G$2)-Positions!$F$3*(H16-Positions!$G$3)-Positions!$F$4*(F16-Positions!$G$4)</f>
        <v>-1620</v>
      </c>
      <c r="J16" s="0" t="n">
        <f aca="false">-I16</f>
        <v>1620</v>
      </c>
      <c r="L16" s="4" t="s">
        <v>16</v>
      </c>
      <c r="M16" s="43" t="n">
        <f aca="false">MAX(AVERAGEIF($J$13:$J$1212,"&gt;="&amp;M15),0)</f>
        <v>5620</v>
      </c>
    </row>
    <row r="17" customFormat="false" ht="15" hidden="false" customHeight="false" outlineLevel="0" collapsed="false">
      <c r="B17" s="0" t="n">
        <f aca="true">NORMSINV(RAND())</f>
        <v>-1.06532760757886</v>
      </c>
      <c r="C17" s="0" t="n">
        <f aca="true">NORMSINV(RAND())</f>
        <v>1.68415648658953</v>
      </c>
      <c r="D17" s="0" t="n">
        <f aca="false">$C$7*EXP($C$8*B17)</f>
        <v>70723.9845348925</v>
      </c>
      <c r="E17" s="0" t="n">
        <f aca="false">$C$7*EXP($C$8*B17+$C$9*C17)</f>
        <v>117335.950319219</v>
      </c>
      <c r="F17" s="0" t="n">
        <f aca="false">IF(D17&gt;=90000,1,0)</f>
        <v>0</v>
      </c>
      <c r="G17" s="0" t="n">
        <f aca="false">IF(E17&gt;=90000,1,0)</f>
        <v>1</v>
      </c>
      <c r="H17" s="0" t="n">
        <f aca="false">IF(E17&gt;=100000,1,0)</f>
        <v>1</v>
      </c>
      <c r="I17" s="0" t="n">
        <f aca="false">Positions!$F$2*(G17-Positions!$G$2)-Positions!$F$3*(H17-Positions!$G$3)-Positions!$F$4*(F17-Positions!$G$4)</f>
        <v>2380</v>
      </c>
      <c r="J17" s="0" t="n">
        <f aca="false">-I17</f>
        <v>-2380</v>
      </c>
      <c r="L17" s="4" t="s">
        <v>248</v>
      </c>
      <c r="M17" s="43" t="n">
        <f aca="false">AVERAGE($J$13:$J$1212)</f>
        <v>716.666666666667</v>
      </c>
    </row>
    <row r="18" customFormat="false" ht="15" hidden="false" customHeight="false" outlineLevel="0" collapsed="false">
      <c r="B18" s="0" t="n">
        <f aca="true">NORMSINV(RAND())</f>
        <v>3.41228468822624</v>
      </c>
      <c r="C18" s="0" t="n">
        <f aca="true">NORMSINV(RAND())</f>
        <v>0.647015533216624</v>
      </c>
      <c r="D18" s="0" t="n">
        <f aca="false">$C$7*EXP($C$8*B18)</f>
        <v>168904.266881208</v>
      </c>
      <c r="E18" s="0" t="n">
        <f aca="false">$C$7*EXP($C$8*B18+$C$9*C18)</f>
        <v>205167.058772244</v>
      </c>
      <c r="F18" s="0" t="n">
        <f aca="false">IF(D18&gt;=90000,1,0)</f>
        <v>1</v>
      </c>
      <c r="G18" s="0" t="n">
        <f aca="false">IF(E18&gt;=90000,1,0)</f>
        <v>1</v>
      </c>
      <c r="H18" s="0" t="n">
        <f aca="false">IF(E18&gt;=100000,1,0)</f>
        <v>1</v>
      </c>
      <c r="I18" s="0" t="n">
        <f aca="false">Positions!$F$2*(G18-Positions!$G$2)-Positions!$F$3*(H18-Positions!$G$3)-Positions!$F$4*(F18-Positions!$G$4)</f>
        <v>-1620</v>
      </c>
      <c r="J18" s="0" t="n">
        <f aca="false">-I18</f>
        <v>1620</v>
      </c>
      <c r="L18" s="4" t="s">
        <v>249</v>
      </c>
      <c r="M18" s="43" t="n">
        <f aca="false">MAX($J$13:$J$1212)</f>
        <v>5620</v>
      </c>
    </row>
    <row r="19" customFormat="false" ht="15" hidden="false" customHeight="false" outlineLevel="0" collapsed="false">
      <c r="B19" s="0" t="n">
        <f aca="true">NORMSINV(RAND())</f>
        <v>0.20289016032966</v>
      </c>
      <c r="C19" s="0" t="n">
        <f aca="true">NORMSINV(RAND())</f>
        <v>-0.758052572910642</v>
      </c>
      <c r="D19" s="0" t="n">
        <f aca="false">$C$7*EXP($C$8*B19)</f>
        <v>90500.4184303736</v>
      </c>
      <c r="E19" s="0" t="n">
        <f aca="false">$C$7*EXP($C$8*B19+$C$9*C19)</f>
        <v>72058.9349194562</v>
      </c>
      <c r="F19" s="0" t="n">
        <f aca="false">IF(D19&gt;=90000,1,0)</f>
        <v>1</v>
      </c>
      <c r="G19" s="0" t="n">
        <f aca="false">IF(E19&gt;=90000,1,0)</f>
        <v>0</v>
      </c>
      <c r="H19" s="0" t="n">
        <f aca="false">IF(E19&gt;=100000,1,0)</f>
        <v>0</v>
      </c>
      <c r="I19" s="0" t="n">
        <f aca="false">Positions!$F$2*(G19-Positions!$G$2)-Positions!$F$3*(H19-Positions!$G$3)-Positions!$F$4*(F19-Positions!$G$4)</f>
        <v>-5620</v>
      </c>
      <c r="J19" s="0" t="n">
        <f aca="false">-I19</f>
        <v>5620</v>
      </c>
      <c r="L19" s="4" t="s">
        <v>250</v>
      </c>
      <c r="M19" s="43" t="n">
        <f aca="false">BTC_Cluster!$P$28</f>
        <v>5620</v>
      </c>
    </row>
    <row r="20" customFormat="false" ht="15" hidden="false" customHeight="false" outlineLevel="0" collapsed="false">
      <c r="B20" s="0" t="n">
        <f aca="true">NORMSINV(RAND())</f>
        <v>0.259037117013775</v>
      </c>
      <c r="C20" s="0" t="n">
        <f aca="true">NORMSINV(RAND())</f>
        <v>0.85789489034792</v>
      </c>
      <c r="D20" s="0" t="n">
        <f aca="false">$C$7*EXP($C$8*B20)</f>
        <v>91493.7524077387</v>
      </c>
      <c r="E20" s="0" t="n">
        <f aca="false">$C$7*EXP($C$8*B20+$C$9*C20)</f>
        <v>118410.023947141</v>
      </c>
      <c r="F20" s="0" t="n">
        <f aca="false">IF(D20&gt;=90000,1,0)</f>
        <v>1</v>
      </c>
      <c r="G20" s="0" t="n">
        <f aca="false">IF(E20&gt;=90000,1,0)</f>
        <v>1</v>
      </c>
      <c r="H20" s="0" t="n">
        <f aca="false">IF(E20&gt;=100000,1,0)</f>
        <v>1</v>
      </c>
      <c r="I20" s="0" t="n">
        <f aca="false">Positions!$F$2*(G20-Positions!$G$2)-Positions!$F$3*(H20-Positions!$G$3)-Positions!$F$4*(F20-Positions!$G$4)</f>
        <v>-1620</v>
      </c>
      <c r="J20" s="0" t="n">
        <f aca="false">-I20</f>
        <v>1620</v>
      </c>
      <c r="L20" s="4" t="s">
        <v>251</v>
      </c>
      <c r="M20" s="43" t="n">
        <f aca="false">M16-M19</f>
        <v>0</v>
      </c>
    </row>
    <row r="21" customFormat="false" ht="15" hidden="false" customHeight="false" outlineLevel="0" collapsed="false">
      <c r="B21" s="0" t="n">
        <f aca="true">NORMSINV(RAND())</f>
        <v>-0.12554856768127</v>
      </c>
      <c r="C21" s="0" t="n">
        <f aca="true">NORMSINV(RAND())</f>
        <v>0.214854047921464</v>
      </c>
      <c r="D21" s="0" t="n">
        <f aca="false">$C$7*EXP($C$8*B21)</f>
        <v>84902.0880538415</v>
      </c>
      <c r="E21" s="0" t="n">
        <f aca="false">$C$7*EXP($C$8*B21+$C$9*C21)</f>
        <v>90566.4364170017</v>
      </c>
      <c r="F21" s="0" t="n">
        <f aca="false">IF(D21&gt;=90000,1,0)</f>
        <v>0</v>
      </c>
      <c r="G21" s="0" t="n">
        <f aca="false">IF(E21&gt;=90000,1,0)</f>
        <v>1</v>
      </c>
      <c r="H21" s="0" t="n">
        <f aca="false">IF(E21&gt;=100000,1,0)</f>
        <v>0</v>
      </c>
      <c r="I21" s="0" t="n">
        <f aca="false">Positions!$F$2*(G21-Positions!$G$2)-Positions!$F$3*(H21-Positions!$G$3)-Positions!$F$4*(F21-Positions!$G$4)</f>
        <v>8380</v>
      </c>
      <c r="J21" s="0" t="n">
        <f aca="false">-I21</f>
        <v>-8380</v>
      </c>
    </row>
    <row r="22" customFormat="false" ht="15" hidden="false" customHeight="false" outlineLevel="0" collapsed="false">
      <c r="B22" s="0" t="n">
        <f aca="true">NORMSINV(RAND())</f>
        <v>0.29942426305284</v>
      </c>
      <c r="C22" s="0" t="n">
        <f aca="true">NORMSINV(RAND())</f>
        <v>2.81546907863817</v>
      </c>
      <c r="D22" s="0" t="n">
        <f aca="false">$C$7*EXP($C$8*B22)</f>
        <v>92215.0038499334</v>
      </c>
      <c r="E22" s="0" t="n">
        <f aca="false">$C$7*EXP($C$8*B22+$C$9*C22)</f>
        <v>214959.828828365</v>
      </c>
      <c r="F22" s="0" t="n">
        <f aca="false">IF(D22&gt;=90000,1,0)</f>
        <v>1</v>
      </c>
      <c r="G22" s="0" t="n">
        <f aca="false">IF(E22&gt;=90000,1,0)</f>
        <v>1</v>
      </c>
      <c r="H22" s="0" t="n">
        <f aca="false">IF(E22&gt;=100000,1,0)</f>
        <v>1</v>
      </c>
      <c r="I22" s="0" t="n">
        <f aca="false">Positions!$F$2*(G22-Positions!$G$2)-Positions!$F$3*(H22-Positions!$G$3)-Positions!$F$4*(F22-Positions!$G$4)</f>
        <v>-1620</v>
      </c>
      <c r="J22" s="0" t="n">
        <f aca="false">-I22</f>
        <v>1620</v>
      </c>
      <c r="L22" s="15" t="s">
        <v>252</v>
      </c>
      <c r="M22" s="16" t="n">
        <f aca="false">IF($C$5="Monte-Carlo",M16,M19)</f>
        <v>5620</v>
      </c>
    </row>
    <row r="23" customFormat="false" ht="15" hidden="false" customHeight="false" outlineLevel="0" collapsed="false">
      <c r="B23" s="0" t="n">
        <f aca="true">NORMSINV(RAND())</f>
        <v>0.612836985228579</v>
      </c>
      <c r="C23" s="0" t="n">
        <f aca="true">NORMSINV(RAND())</f>
        <v>-0.662725688064534</v>
      </c>
      <c r="D23" s="0" t="n">
        <f aca="false">$C$7*EXP($C$8*B23)</f>
        <v>98008.7976327807</v>
      </c>
      <c r="E23" s="0" t="n">
        <f aca="false">$C$7*EXP($C$8*B23+$C$9*C23)</f>
        <v>80305.8364531625</v>
      </c>
      <c r="F23" s="0" t="n">
        <f aca="false">IF(D23&gt;=90000,1,0)</f>
        <v>1</v>
      </c>
      <c r="G23" s="0" t="n">
        <f aca="false">IF(E23&gt;=90000,1,0)</f>
        <v>0</v>
      </c>
      <c r="H23" s="0" t="n">
        <f aca="false">IF(E23&gt;=100000,1,0)</f>
        <v>0</v>
      </c>
      <c r="I23" s="0" t="n">
        <f aca="false">Positions!$F$2*(G23-Positions!$G$2)-Positions!$F$3*(H23-Positions!$G$3)-Positions!$F$4*(F23-Positions!$G$4)</f>
        <v>-5620</v>
      </c>
      <c r="J23" s="0" t="n">
        <f aca="false">-I23</f>
        <v>5620</v>
      </c>
      <c r="L23" s="15" t="s">
        <v>253</v>
      </c>
      <c r="M23" s="59" t="n">
        <f aca="false">IF($C$5="Monte-Carlo",M18,BTC_Cluster!$P$27)</f>
        <v>5620</v>
      </c>
    </row>
    <row r="24" customFormat="false" ht="15" hidden="false" customHeight="false" outlineLevel="0" collapsed="false">
      <c r="B24" s="0" t="n">
        <f aca="true">NORMSINV(RAND())</f>
        <v>0.650449541101851</v>
      </c>
      <c r="C24" s="0" t="n">
        <f aca="true">NORMSINV(RAND())</f>
        <v>-0.58159790515823</v>
      </c>
      <c r="D24" s="0" t="n">
        <f aca="false">$C$7*EXP($C$8*B24)</f>
        <v>98728.1351490576</v>
      </c>
      <c r="E24" s="0" t="n">
        <f aca="false">$C$7*EXP($C$8*B24+$C$9*C24)</f>
        <v>82892.283934576</v>
      </c>
      <c r="F24" s="0" t="n">
        <f aca="false">IF(D24&gt;=90000,1,0)</f>
        <v>1</v>
      </c>
      <c r="G24" s="0" t="n">
        <f aca="false">IF(E24&gt;=90000,1,0)</f>
        <v>0</v>
      </c>
      <c r="H24" s="0" t="n">
        <f aca="false">IF(E24&gt;=100000,1,0)</f>
        <v>0</v>
      </c>
      <c r="I24" s="0" t="n">
        <f aca="false">Positions!$F$2*(G24-Positions!$G$2)-Positions!$F$3*(H24-Positions!$G$3)-Positions!$F$4*(F24-Positions!$G$4)</f>
        <v>-5620</v>
      </c>
      <c r="J24" s="0" t="n">
        <f aca="false">-I24</f>
        <v>5620</v>
      </c>
    </row>
    <row r="25" customFormat="false" ht="15" hidden="false" customHeight="false" outlineLevel="0" collapsed="false">
      <c r="B25" s="0" t="n">
        <f aca="true">NORMSINV(RAND())</f>
        <v>1.42384871380827</v>
      </c>
      <c r="C25" s="0" t="n">
        <f aca="true">NORMSINV(RAND())</f>
        <v>-0.761994299491855</v>
      </c>
      <c r="D25" s="0" t="n">
        <f aca="false">$C$7*EXP($C$8*B25)</f>
        <v>114747.716377525</v>
      </c>
      <c r="E25" s="0" t="n">
        <f aca="false">$C$7*EXP($C$8*B25+$C$9*C25)</f>
        <v>91257.1109595686</v>
      </c>
      <c r="F25" s="0" t="n">
        <f aca="false">IF(D25&gt;=90000,1,0)</f>
        <v>1</v>
      </c>
      <c r="G25" s="0" t="n">
        <f aca="false">IF(E25&gt;=90000,1,0)</f>
        <v>1</v>
      </c>
      <c r="H25" s="0" t="n">
        <f aca="false">IF(E25&gt;=100000,1,0)</f>
        <v>0</v>
      </c>
      <c r="I25" s="0" t="n">
        <f aca="false">Positions!$F$2*(G25-Positions!$G$2)-Positions!$F$3*(H25-Positions!$G$3)-Positions!$F$4*(F25-Positions!$G$4)</f>
        <v>4380</v>
      </c>
      <c r="J25" s="0" t="n">
        <f aca="false">-I25</f>
        <v>-4380</v>
      </c>
    </row>
    <row r="26" customFormat="false" ht="15" hidden="false" customHeight="false" outlineLevel="0" collapsed="false">
      <c r="B26" s="0" t="n">
        <f aca="true">NORMSINV(RAND())</f>
        <v>1.67415935131181</v>
      </c>
      <c r="C26" s="0" t="n">
        <f aca="true">NORMSINV(RAND())</f>
        <v>-1.4775336172441</v>
      </c>
      <c r="D26" s="0" t="n">
        <f aca="false">$C$7*EXP($C$8*B26)</f>
        <v>120470.137177559</v>
      </c>
      <c r="E26" s="0" t="n">
        <f aca="false">$C$7*EXP($C$8*B26+$C$9*C26)</f>
        <v>77266.1671497134</v>
      </c>
      <c r="F26" s="0" t="n">
        <f aca="false">IF(D26&gt;=90000,1,0)</f>
        <v>1</v>
      </c>
      <c r="G26" s="0" t="n">
        <f aca="false">IF(E26&gt;=90000,1,0)</f>
        <v>0</v>
      </c>
      <c r="H26" s="0" t="n">
        <f aca="false">IF(E26&gt;=100000,1,0)</f>
        <v>0</v>
      </c>
      <c r="I26" s="0" t="n">
        <f aca="false">Positions!$F$2*(G26-Positions!$G$2)-Positions!$F$3*(H26-Positions!$G$3)-Positions!$F$4*(F26-Positions!$G$4)</f>
        <v>-5620</v>
      </c>
      <c r="J26" s="0" t="n">
        <f aca="false">-I26</f>
        <v>5620</v>
      </c>
    </row>
    <row r="27" customFormat="false" ht="15" hidden="false" customHeight="false" outlineLevel="0" collapsed="false">
      <c r="B27" s="0" t="n">
        <f aca="true">NORMSINV(RAND())</f>
        <v>-0.147223460806886</v>
      </c>
      <c r="C27" s="0" t="n">
        <f aca="true">NORMSINV(RAND())</f>
        <v>-0.0427557840972126</v>
      </c>
      <c r="D27" s="0" t="n">
        <f aca="false">$C$7*EXP($C$8*B27)</f>
        <v>84545.0565976413</v>
      </c>
      <c r="E27" s="0" t="n">
        <f aca="false">$C$7*EXP($C$8*B27+$C$9*C27)</f>
        <v>83465.4057263169</v>
      </c>
      <c r="F27" s="0" t="n">
        <f aca="false">IF(D27&gt;=90000,1,0)</f>
        <v>0</v>
      </c>
      <c r="G27" s="0" t="n">
        <f aca="false">IF(E27&gt;=90000,1,0)</f>
        <v>0</v>
      </c>
      <c r="H27" s="0" t="n">
        <f aca="false">IF(E27&gt;=100000,1,0)</f>
        <v>0</v>
      </c>
      <c r="I27" s="0" t="n">
        <f aca="false">Positions!$F$2*(G27-Positions!$G$2)-Positions!$F$3*(H27-Positions!$G$3)-Positions!$F$4*(F27-Positions!$G$4)</f>
        <v>-1620</v>
      </c>
      <c r="J27" s="0" t="n">
        <f aca="false">-I27</f>
        <v>1620</v>
      </c>
    </row>
    <row r="28" customFormat="false" ht="15" hidden="false" customHeight="false" outlineLevel="0" collapsed="false">
      <c r="B28" s="0" t="n">
        <f aca="true">NORMSINV(RAND())</f>
        <v>-0.291677173187321</v>
      </c>
      <c r="C28" s="0" t="n">
        <f aca="true">NORMSINV(RAND())</f>
        <v>-1.19807236980292</v>
      </c>
      <c r="D28" s="0" t="n">
        <f aca="false">$C$7*EXP($C$8*B28)</f>
        <v>82203.640947174</v>
      </c>
      <c r="E28" s="0" t="n">
        <f aca="false">$C$7*EXP($C$8*B28+$C$9*C28)</f>
        <v>57343.5149025787</v>
      </c>
      <c r="F28" s="0" t="n">
        <f aca="false">IF(D28&gt;=90000,1,0)</f>
        <v>0</v>
      </c>
      <c r="G28" s="0" t="n">
        <f aca="false">IF(E28&gt;=90000,1,0)</f>
        <v>0</v>
      </c>
      <c r="H28" s="0" t="n">
        <f aca="false">IF(E28&gt;=100000,1,0)</f>
        <v>0</v>
      </c>
      <c r="I28" s="0" t="n">
        <f aca="false">Positions!$F$2*(G28-Positions!$G$2)-Positions!$F$3*(H28-Positions!$G$3)-Positions!$F$4*(F28-Positions!$G$4)</f>
        <v>-1620</v>
      </c>
      <c r="J28" s="0" t="n">
        <f aca="false">-I28</f>
        <v>1620</v>
      </c>
    </row>
    <row r="29" customFormat="false" ht="15" hidden="false" customHeight="false" outlineLevel="0" collapsed="false">
      <c r="B29" s="0" t="n">
        <f aca="true">NORMSINV(RAND())</f>
        <v>0.425318571811097</v>
      </c>
      <c r="C29" s="0" t="n">
        <f aca="true">NORMSINV(RAND())</f>
        <v>-1.10950871265449</v>
      </c>
      <c r="D29" s="0" t="n">
        <f aca="false">$C$7*EXP($C$8*B29)</f>
        <v>94499.9683896261</v>
      </c>
      <c r="E29" s="0" t="n">
        <f aca="false">$C$7*EXP($C$8*B29+$C$9*C29)</f>
        <v>67699.7065504703</v>
      </c>
      <c r="F29" s="0" t="n">
        <f aca="false">IF(D29&gt;=90000,1,0)</f>
        <v>1</v>
      </c>
      <c r="G29" s="0" t="n">
        <f aca="false">IF(E29&gt;=90000,1,0)</f>
        <v>0</v>
      </c>
      <c r="H29" s="0" t="n">
        <f aca="false">IF(E29&gt;=100000,1,0)</f>
        <v>0</v>
      </c>
      <c r="I29" s="0" t="n">
        <f aca="false">Positions!$F$2*(G29-Positions!$G$2)-Positions!$F$3*(H29-Positions!$G$3)-Positions!$F$4*(F29-Positions!$G$4)</f>
        <v>-5620</v>
      </c>
      <c r="J29" s="0" t="n">
        <f aca="false">-I29</f>
        <v>5620</v>
      </c>
    </row>
    <row r="30" customFormat="false" ht="15" hidden="false" customHeight="false" outlineLevel="0" collapsed="false">
      <c r="B30" s="0" t="n">
        <f aca="true">NORMSINV(RAND())</f>
        <v>0.636737835671341</v>
      </c>
      <c r="C30" s="0" t="n">
        <f aca="true">NORMSINV(RAND())</f>
        <v>0.673084028429493</v>
      </c>
      <c r="D30" s="0" t="n">
        <f aca="false">$C$7*EXP($C$8*B30)</f>
        <v>98465.2902502343</v>
      </c>
      <c r="E30" s="0" t="n">
        <f aca="false">$C$7*EXP($C$8*B30+$C$9*C30)</f>
        <v>120546.16103838</v>
      </c>
      <c r="F30" s="0" t="n">
        <f aca="false">IF(D30&gt;=90000,1,0)</f>
        <v>1</v>
      </c>
      <c r="G30" s="0" t="n">
        <f aca="false">IF(E30&gt;=90000,1,0)</f>
        <v>1</v>
      </c>
      <c r="H30" s="0" t="n">
        <f aca="false">IF(E30&gt;=100000,1,0)</f>
        <v>1</v>
      </c>
      <c r="I30" s="0" t="n">
        <f aca="false">Positions!$F$2*(G30-Positions!$G$2)-Positions!$F$3*(H30-Positions!$G$3)-Positions!$F$4*(F30-Positions!$G$4)</f>
        <v>-1620</v>
      </c>
      <c r="J30" s="0" t="n">
        <f aca="false">-I30</f>
        <v>1620</v>
      </c>
    </row>
    <row r="31" customFormat="false" ht="15" hidden="false" customHeight="false" outlineLevel="0" collapsed="false">
      <c r="B31" s="0" t="n">
        <f aca="true">NORMSINV(RAND())</f>
        <v>-1.18703096724915</v>
      </c>
      <c r="C31" s="0" t="n">
        <f aca="true">NORMSINV(RAND())</f>
        <v>-0.331054473634328</v>
      </c>
      <c r="D31" s="0" t="n">
        <f aca="false">$C$7*EXP($C$8*B31)</f>
        <v>69070.1684316856</v>
      </c>
      <c r="E31" s="0" t="n">
        <f aca="false">$C$7*EXP($C$8*B31+$C$9*C31)</f>
        <v>62527.6053685625</v>
      </c>
      <c r="F31" s="0" t="n">
        <f aca="false">IF(D31&gt;=90000,1,0)</f>
        <v>0</v>
      </c>
      <c r="G31" s="0" t="n">
        <f aca="false">IF(E31&gt;=90000,1,0)</f>
        <v>0</v>
      </c>
      <c r="H31" s="0" t="n">
        <f aca="false">IF(E31&gt;=100000,1,0)</f>
        <v>0</v>
      </c>
      <c r="I31" s="0" t="n">
        <f aca="false">Positions!$F$2*(G31-Positions!$G$2)-Positions!$F$3*(H31-Positions!$G$3)-Positions!$F$4*(F31-Positions!$G$4)</f>
        <v>-1620</v>
      </c>
      <c r="J31" s="0" t="n">
        <f aca="false">-I31</f>
        <v>1620</v>
      </c>
    </row>
    <row r="32" customFormat="false" ht="15" hidden="false" customHeight="false" outlineLevel="0" collapsed="false">
      <c r="B32" s="0" t="n">
        <f aca="true">NORMSINV(RAND())</f>
        <v>-0.0323835659497287</v>
      </c>
      <c r="C32" s="0" t="n">
        <f aca="true">NORMSINV(RAND())</f>
        <v>-1.20180389928186</v>
      </c>
      <c r="D32" s="0" t="n">
        <f aca="false">$C$7*EXP($C$8*B32)</f>
        <v>86453.9613776725</v>
      </c>
      <c r="E32" s="0" t="n">
        <f aca="false">$C$7*EXP($C$8*B32+$C$9*C32)</f>
        <v>60240.8384182203</v>
      </c>
      <c r="F32" s="0" t="n">
        <f aca="false">IF(D32&gt;=90000,1,0)</f>
        <v>0</v>
      </c>
      <c r="G32" s="0" t="n">
        <f aca="false">IF(E32&gt;=90000,1,0)</f>
        <v>0</v>
      </c>
      <c r="H32" s="0" t="n">
        <f aca="false">IF(E32&gt;=100000,1,0)</f>
        <v>0</v>
      </c>
      <c r="I32" s="0" t="n">
        <f aca="false">Positions!$F$2*(G32-Positions!$G$2)-Positions!$F$3*(H32-Positions!$G$3)-Positions!$F$4*(F32-Positions!$G$4)</f>
        <v>-1620</v>
      </c>
      <c r="J32" s="0" t="n">
        <f aca="false">-I32</f>
        <v>1620</v>
      </c>
    </row>
    <row r="33" customFormat="false" ht="15" hidden="false" customHeight="false" outlineLevel="0" collapsed="false">
      <c r="B33" s="0" t="n">
        <f aca="true">NORMSINV(RAND())</f>
        <v>-0.626622899944553</v>
      </c>
      <c r="C33" s="0" t="n">
        <f aca="true">NORMSINV(RAND())</f>
        <v>-0.909178314997442</v>
      </c>
      <c r="D33" s="0" t="n">
        <f aca="false">$C$7*EXP($C$8*B33)</f>
        <v>77021.0455043857</v>
      </c>
      <c r="E33" s="0" t="n">
        <f aca="false">$C$7*EXP($C$8*B33+$C$9*C33)</f>
        <v>58602.6692377766</v>
      </c>
      <c r="F33" s="0" t="n">
        <f aca="false">IF(D33&gt;=90000,1,0)</f>
        <v>0</v>
      </c>
      <c r="G33" s="0" t="n">
        <f aca="false">IF(E33&gt;=90000,1,0)</f>
        <v>0</v>
      </c>
      <c r="H33" s="0" t="n">
        <f aca="false">IF(E33&gt;=100000,1,0)</f>
        <v>0</v>
      </c>
      <c r="I33" s="0" t="n">
        <f aca="false">Positions!$F$2*(G33-Positions!$G$2)-Positions!$F$3*(H33-Positions!$G$3)-Positions!$F$4*(F33-Positions!$G$4)</f>
        <v>-1620</v>
      </c>
      <c r="J33" s="0" t="n">
        <f aca="false">-I33</f>
        <v>1620</v>
      </c>
    </row>
    <row r="34" customFormat="false" ht="15" hidden="false" customHeight="false" outlineLevel="0" collapsed="false">
      <c r="B34" s="0" t="n">
        <f aca="true">NORMSINV(RAND())</f>
        <v>1.11164978191586</v>
      </c>
      <c r="C34" s="0" t="n">
        <f aca="true">NORMSINV(RAND())</f>
        <v>-1.94024484559337</v>
      </c>
      <c r="D34" s="0" t="n">
        <f aca="false">$C$7*EXP($C$8*B34)</f>
        <v>107989.88206754</v>
      </c>
      <c r="E34" s="0" t="n">
        <f aca="false">$C$7*EXP($C$8*B34+$C$9*C34)</f>
        <v>60267.9889393611</v>
      </c>
      <c r="F34" s="0" t="n">
        <f aca="false">IF(D34&gt;=90000,1,0)</f>
        <v>1</v>
      </c>
      <c r="G34" s="0" t="n">
        <f aca="false">IF(E34&gt;=90000,1,0)</f>
        <v>0</v>
      </c>
      <c r="H34" s="0" t="n">
        <f aca="false">IF(E34&gt;=100000,1,0)</f>
        <v>0</v>
      </c>
      <c r="I34" s="0" t="n">
        <f aca="false">Positions!$F$2*(G34-Positions!$G$2)-Positions!$F$3*(H34-Positions!$G$3)-Positions!$F$4*(F34-Positions!$G$4)</f>
        <v>-5620</v>
      </c>
      <c r="J34" s="0" t="n">
        <f aca="false">-I34</f>
        <v>5620</v>
      </c>
    </row>
    <row r="35" customFormat="false" ht="15" hidden="false" customHeight="false" outlineLevel="0" collapsed="false">
      <c r="B35" s="0" t="n">
        <f aca="true">NORMSINV(RAND())</f>
        <v>-1.14033267290786</v>
      </c>
      <c r="C35" s="0" t="n">
        <f aca="true">NORMSINV(RAND())</f>
        <v>0.818167845810301</v>
      </c>
      <c r="D35" s="0" t="n">
        <f aca="false">$C$7*EXP($C$8*B35)</f>
        <v>69700.1247628998</v>
      </c>
      <c r="E35" s="0" t="n">
        <f aca="false">$C$7*EXP($C$8*B35+$C$9*C35)</f>
        <v>89134.1797735954</v>
      </c>
      <c r="F35" s="0" t="n">
        <f aca="false">IF(D35&gt;=90000,1,0)</f>
        <v>0</v>
      </c>
      <c r="G35" s="0" t="n">
        <f aca="false">IF(E35&gt;=90000,1,0)</f>
        <v>0</v>
      </c>
      <c r="H35" s="0" t="n">
        <f aca="false">IF(E35&gt;=100000,1,0)</f>
        <v>0</v>
      </c>
      <c r="I35" s="0" t="n">
        <f aca="false">Positions!$F$2*(G35-Positions!$G$2)-Positions!$F$3*(H35-Positions!$G$3)-Positions!$F$4*(F35-Positions!$G$4)</f>
        <v>-1620</v>
      </c>
      <c r="J35" s="0" t="n">
        <f aca="false">-I35</f>
        <v>1620</v>
      </c>
    </row>
    <row r="36" customFormat="false" ht="15" hidden="false" customHeight="false" outlineLevel="0" collapsed="false">
      <c r="B36" s="0" t="n">
        <f aca="true">NORMSINV(RAND())</f>
        <v>0.63227313995463</v>
      </c>
      <c r="C36" s="0" t="n">
        <f aca="true">NORMSINV(RAND())</f>
        <v>-0.489522299643249</v>
      </c>
      <c r="D36" s="0" t="n">
        <f aca="false">$C$7*EXP($C$8*B36)</f>
        <v>98379.8559133294</v>
      </c>
      <c r="E36" s="0" t="n">
        <f aca="false">$C$7*EXP($C$8*B36+$C$9*C36)</f>
        <v>84917.9891005977</v>
      </c>
      <c r="F36" s="0" t="n">
        <f aca="false">IF(D36&gt;=90000,1,0)</f>
        <v>1</v>
      </c>
      <c r="G36" s="0" t="n">
        <f aca="false">IF(E36&gt;=90000,1,0)</f>
        <v>0</v>
      </c>
      <c r="H36" s="0" t="n">
        <f aca="false">IF(E36&gt;=100000,1,0)</f>
        <v>0</v>
      </c>
      <c r="I36" s="0" t="n">
        <f aca="false">Positions!$F$2*(G36-Positions!$G$2)-Positions!$F$3*(H36-Positions!$G$3)-Positions!$F$4*(F36-Positions!$G$4)</f>
        <v>-5620</v>
      </c>
      <c r="J36" s="0" t="n">
        <f aca="false">-I36</f>
        <v>5620</v>
      </c>
    </row>
    <row r="37" customFormat="false" ht="15" hidden="false" customHeight="false" outlineLevel="0" collapsed="false">
      <c r="B37" s="0" t="n">
        <f aca="true">NORMSINV(RAND())</f>
        <v>-0.583234194650508</v>
      </c>
      <c r="C37" s="0" t="n">
        <f aca="true">NORMSINV(RAND())</f>
        <v>-0.239539824604561</v>
      </c>
      <c r="D37" s="0" t="n">
        <f aca="false">$C$7*EXP($C$8*B37)</f>
        <v>77673.5223183492</v>
      </c>
      <c r="E37" s="0" t="n">
        <f aca="false">$C$7*EXP($C$8*B37+$C$9*C37)</f>
        <v>72277.2127658076</v>
      </c>
      <c r="F37" s="0" t="n">
        <f aca="false">IF(D37&gt;=90000,1,0)</f>
        <v>0</v>
      </c>
      <c r="G37" s="0" t="n">
        <f aca="false">IF(E37&gt;=90000,1,0)</f>
        <v>0</v>
      </c>
      <c r="H37" s="0" t="n">
        <f aca="false">IF(E37&gt;=100000,1,0)</f>
        <v>0</v>
      </c>
      <c r="I37" s="0" t="n">
        <f aca="false">Positions!$F$2*(G37-Positions!$G$2)-Positions!$F$3*(H37-Positions!$G$3)-Positions!$F$4*(F37-Positions!$G$4)</f>
        <v>-1620</v>
      </c>
      <c r="J37" s="0" t="n">
        <f aca="false">-I37</f>
        <v>1620</v>
      </c>
    </row>
    <row r="38" customFormat="false" ht="15" hidden="false" customHeight="false" outlineLevel="0" collapsed="false">
      <c r="B38" s="0" t="n">
        <f aca="true">NORMSINV(RAND())</f>
        <v>0.881202781731005</v>
      </c>
      <c r="C38" s="0" t="n">
        <f aca="true">NORMSINV(RAND())</f>
        <v>1.12565988877602</v>
      </c>
      <c r="D38" s="0" t="n">
        <f aca="false">$C$7*EXP($C$8*B38)</f>
        <v>103258.290145913</v>
      </c>
      <c r="E38" s="0" t="n">
        <f aca="false">$C$7*EXP($C$8*B38+$C$9*C38)</f>
        <v>144836.599806218</v>
      </c>
      <c r="F38" s="0" t="n">
        <f aca="false">IF(D38&gt;=90000,1,0)</f>
        <v>1</v>
      </c>
      <c r="G38" s="0" t="n">
        <f aca="false">IF(E38&gt;=90000,1,0)</f>
        <v>1</v>
      </c>
      <c r="H38" s="0" t="n">
        <f aca="false">IF(E38&gt;=100000,1,0)</f>
        <v>1</v>
      </c>
      <c r="I38" s="0" t="n">
        <f aca="false">Positions!$F$2*(G38-Positions!$G$2)-Positions!$F$3*(H38-Positions!$G$3)-Positions!$F$4*(F38-Positions!$G$4)</f>
        <v>-1620</v>
      </c>
      <c r="J38" s="0" t="n">
        <f aca="false">-I38</f>
        <v>1620</v>
      </c>
    </row>
    <row r="39" customFormat="false" ht="15" hidden="false" customHeight="false" outlineLevel="0" collapsed="false">
      <c r="B39" s="0" t="n">
        <f aca="true">NORMSINV(RAND())</f>
        <v>-1.0183577003739</v>
      </c>
      <c r="C39" s="0" t="n">
        <f aca="true">NORMSINV(RAND())</f>
        <v>-0.334804027327321</v>
      </c>
      <c r="D39" s="0" t="n">
        <f aca="false">$C$7*EXP($C$8*B39)</f>
        <v>71372.793465127</v>
      </c>
      <c r="E39" s="0" t="n">
        <f aca="false">$C$7*EXP($C$8*B39+$C$9*C39)</f>
        <v>64539.3336968245</v>
      </c>
      <c r="F39" s="0" t="n">
        <f aca="false">IF(D39&gt;=90000,1,0)</f>
        <v>0</v>
      </c>
      <c r="G39" s="0" t="n">
        <f aca="false">IF(E39&gt;=90000,1,0)</f>
        <v>0</v>
      </c>
      <c r="H39" s="0" t="n">
        <f aca="false">IF(E39&gt;=100000,1,0)</f>
        <v>0</v>
      </c>
      <c r="I39" s="0" t="n">
        <f aca="false">Positions!$F$2*(G39-Positions!$G$2)-Positions!$F$3*(H39-Positions!$G$3)-Positions!$F$4*(F39-Positions!$G$4)</f>
        <v>-1620</v>
      </c>
      <c r="J39" s="0" t="n">
        <f aca="false">-I39</f>
        <v>1620</v>
      </c>
    </row>
    <row r="40" customFormat="false" ht="15" hidden="false" customHeight="false" outlineLevel="0" collapsed="false">
      <c r="B40" s="0" t="n">
        <f aca="true">NORMSINV(RAND())</f>
        <v>1.06450253677261</v>
      </c>
      <c r="C40" s="0" t="n">
        <f aca="true">NORMSINV(RAND())</f>
        <v>0.727350384008144</v>
      </c>
      <c r="D40" s="0" t="n">
        <f aca="false">$C$7*EXP($C$8*B40)</f>
        <v>107004.518876758</v>
      </c>
      <c r="E40" s="0" t="n">
        <f aca="false">$C$7*EXP($C$8*B40+$C$9*C40)</f>
        <v>133154.772673727</v>
      </c>
      <c r="F40" s="0" t="n">
        <f aca="false">IF(D40&gt;=90000,1,0)</f>
        <v>1</v>
      </c>
      <c r="G40" s="0" t="n">
        <f aca="false">IF(E40&gt;=90000,1,0)</f>
        <v>1</v>
      </c>
      <c r="H40" s="0" t="n">
        <f aca="false">IF(E40&gt;=100000,1,0)</f>
        <v>1</v>
      </c>
      <c r="I40" s="0" t="n">
        <f aca="false">Positions!$F$2*(G40-Positions!$G$2)-Positions!$F$3*(H40-Positions!$G$3)-Positions!$F$4*(F40-Positions!$G$4)</f>
        <v>-1620</v>
      </c>
      <c r="J40" s="0" t="n">
        <f aca="false">-I40</f>
        <v>1620</v>
      </c>
    </row>
    <row r="41" customFormat="false" ht="15" hidden="false" customHeight="false" outlineLevel="0" collapsed="false">
      <c r="B41" s="0" t="n">
        <f aca="true">NORMSINV(RAND())</f>
        <v>0.559150938089787</v>
      </c>
      <c r="C41" s="0" t="n">
        <f aca="true">NORMSINV(RAND())</f>
        <v>-2.82824273315114</v>
      </c>
      <c r="D41" s="0" t="n">
        <f aca="false">$C$7*EXP($C$8*B41)</f>
        <v>96991.1256220441</v>
      </c>
      <c r="E41" s="0" t="n">
        <f aca="false">$C$7*EXP($C$8*B41+$C$9*C41)</f>
        <v>41448.4884405346</v>
      </c>
      <c r="F41" s="0" t="n">
        <f aca="false">IF(D41&gt;=90000,1,0)</f>
        <v>1</v>
      </c>
      <c r="G41" s="0" t="n">
        <f aca="false">IF(E41&gt;=90000,1,0)</f>
        <v>0</v>
      </c>
      <c r="H41" s="0" t="n">
        <f aca="false">IF(E41&gt;=100000,1,0)</f>
        <v>0</v>
      </c>
      <c r="I41" s="0" t="n">
        <f aca="false">Positions!$F$2*(G41-Positions!$G$2)-Positions!$F$3*(H41-Positions!$G$3)-Positions!$F$4*(F41-Positions!$G$4)</f>
        <v>-5620</v>
      </c>
      <c r="J41" s="0" t="n">
        <f aca="false">-I41</f>
        <v>5620</v>
      </c>
    </row>
    <row r="42" customFormat="false" ht="15" hidden="false" customHeight="false" outlineLevel="0" collapsed="false">
      <c r="B42" s="0" t="n">
        <f aca="true">NORMSINV(RAND())</f>
        <v>0.646320384549276</v>
      </c>
      <c r="C42" s="0" t="n">
        <f aca="true">NORMSINV(RAND())</f>
        <v>-0.148166496697807</v>
      </c>
      <c r="D42" s="0" t="n">
        <f aca="false">$C$7*EXP($C$8*B42)</f>
        <v>98648.9080291413</v>
      </c>
      <c r="E42" s="0" t="n">
        <f aca="false">$C$7*EXP($C$8*B42+$C$9*C42)</f>
        <v>94351.6163487901</v>
      </c>
      <c r="F42" s="0" t="n">
        <f aca="false">IF(D42&gt;=90000,1,0)</f>
        <v>1</v>
      </c>
      <c r="G42" s="0" t="n">
        <f aca="false">IF(E42&gt;=90000,1,0)</f>
        <v>1</v>
      </c>
      <c r="H42" s="0" t="n">
        <f aca="false">IF(E42&gt;=100000,1,0)</f>
        <v>0</v>
      </c>
      <c r="I42" s="0" t="n">
        <f aca="false">Positions!$F$2*(G42-Positions!$G$2)-Positions!$F$3*(H42-Positions!$G$3)-Positions!$F$4*(F42-Positions!$G$4)</f>
        <v>4380</v>
      </c>
      <c r="J42" s="0" t="n">
        <f aca="false">-I42</f>
        <v>-4380</v>
      </c>
    </row>
    <row r="43" customFormat="false" ht="15" hidden="false" customHeight="false" outlineLevel="0" collapsed="false">
      <c r="B43" s="0" t="n">
        <f aca="true">NORMSINV(RAND())</f>
        <v>3.04282559651292</v>
      </c>
      <c r="C43" s="0" t="n">
        <f aca="true">NORMSINV(RAND())</f>
        <v>1.48193691900869</v>
      </c>
      <c r="D43" s="0" t="n">
        <f aca="false">$C$7*EXP($C$8*B43)</f>
        <v>157197.193864168</v>
      </c>
      <c r="E43" s="0" t="n">
        <f aca="false">$C$7*EXP($C$8*B43+$C$9*C43)</f>
        <v>245419.840726468</v>
      </c>
      <c r="F43" s="0" t="n">
        <f aca="false">IF(D43&gt;=90000,1,0)</f>
        <v>1</v>
      </c>
      <c r="G43" s="0" t="n">
        <f aca="false">IF(E43&gt;=90000,1,0)</f>
        <v>1</v>
      </c>
      <c r="H43" s="0" t="n">
        <f aca="false">IF(E43&gt;=100000,1,0)</f>
        <v>1</v>
      </c>
      <c r="I43" s="0" t="n">
        <f aca="false">Positions!$F$2*(G43-Positions!$G$2)-Positions!$F$3*(H43-Positions!$G$3)-Positions!$F$4*(F43-Positions!$G$4)</f>
        <v>-1620</v>
      </c>
      <c r="J43" s="0" t="n">
        <f aca="false">-I43</f>
        <v>1620</v>
      </c>
    </row>
    <row r="44" customFormat="false" ht="15" hidden="false" customHeight="false" outlineLevel="0" collapsed="false">
      <c r="B44" s="0" t="n">
        <f aca="true">NORMSINV(RAND())</f>
        <v>-0.530175899696267</v>
      </c>
      <c r="C44" s="0" t="n">
        <f aca="true">NORMSINV(RAND())</f>
        <v>0.843052467272421</v>
      </c>
      <c r="D44" s="0" t="n">
        <f aca="false">$C$7*EXP($C$8*B44)</f>
        <v>78478.9269882152</v>
      </c>
      <c r="E44" s="0" t="n">
        <f aca="false">$C$7*EXP($C$8*B44+$C$9*C44)</f>
        <v>101114.264553493</v>
      </c>
      <c r="F44" s="0" t="n">
        <f aca="false">IF(D44&gt;=90000,1,0)</f>
        <v>0</v>
      </c>
      <c r="G44" s="0" t="n">
        <f aca="false">IF(E44&gt;=90000,1,0)</f>
        <v>1</v>
      </c>
      <c r="H44" s="0" t="n">
        <f aca="false">IF(E44&gt;=100000,1,0)</f>
        <v>1</v>
      </c>
      <c r="I44" s="0" t="n">
        <f aca="false">Positions!$F$2*(G44-Positions!$G$2)-Positions!$F$3*(H44-Positions!$G$3)-Positions!$F$4*(F44-Positions!$G$4)</f>
        <v>2380</v>
      </c>
      <c r="J44" s="0" t="n">
        <f aca="false">-I44</f>
        <v>-2380</v>
      </c>
    </row>
    <row r="45" customFormat="false" ht="15" hidden="false" customHeight="false" outlineLevel="0" collapsed="false">
      <c r="B45" s="0" t="n">
        <f aca="true">NORMSINV(RAND())</f>
        <v>-0.403894744059001</v>
      </c>
      <c r="C45" s="0" t="n">
        <f aca="true">NORMSINV(RAND())</f>
        <v>-0.584582865355767</v>
      </c>
      <c r="D45" s="0" t="n">
        <f aca="false">$C$7*EXP($C$8*B45)</f>
        <v>80429.578915284</v>
      </c>
      <c r="E45" s="0" t="n">
        <f aca="false">$C$7*EXP($C$8*B45+$C$9*C45)</f>
        <v>67468.2249934681</v>
      </c>
      <c r="F45" s="0" t="n">
        <f aca="false">IF(D45&gt;=90000,1,0)</f>
        <v>0</v>
      </c>
      <c r="G45" s="0" t="n">
        <f aca="false">IF(E45&gt;=90000,1,0)</f>
        <v>0</v>
      </c>
      <c r="H45" s="0" t="n">
        <f aca="false">IF(E45&gt;=100000,1,0)</f>
        <v>0</v>
      </c>
      <c r="I45" s="0" t="n">
        <f aca="false">Positions!$F$2*(G45-Positions!$G$2)-Positions!$F$3*(H45-Positions!$G$3)-Positions!$F$4*(F45-Positions!$G$4)</f>
        <v>-1620</v>
      </c>
      <c r="J45" s="0" t="n">
        <f aca="false">-I45</f>
        <v>1620</v>
      </c>
    </row>
    <row r="46" customFormat="false" ht="15" hidden="false" customHeight="false" outlineLevel="0" collapsed="false">
      <c r="B46" s="0" t="n">
        <f aca="true">NORMSINV(RAND())</f>
        <v>0.144466206986002</v>
      </c>
      <c r="C46" s="0" t="n">
        <f aca="true">NORMSINV(RAND())</f>
        <v>0.203890204165805</v>
      </c>
      <c r="D46" s="0" t="n">
        <f aca="false">$C$7*EXP($C$8*B46)</f>
        <v>89478.2482535342</v>
      </c>
      <c r="E46" s="0" t="n">
        <f aca="false">$C$7*EXP($C$8*B46+$C$9*C46)</f>
        <v>95133.8486127177</v>
      </c>
      <c r="F46" s="0" t="n">
        <f aca="false">IF(D46&gt;=90000,1,0)</f>
        <v>0</v>
      </c>
      <c r="G46" s="0" t="n">
        <f aca="false">IF(E46&gt;=90000,1,0)</f>
        <v>1</v>
      </c>
      <c r="H46" s="0" t="n">
        <f aca="false">IF(E46&gt;=100000,1,0)</f>
        <v>0</v>
      </c>
      <c r="I46" s="0" t="n">
        <f aca="false">Positions!$F$2*(G46-Positions!$G$2)-Positions!$F$3*(H46-Positions!$G$3)-Positions!$F$4*(F46-Positions!$G$4)</f>
        <v>8380</v>
      </c>
      <c r="J46" s="0" t="n">
        <f aca="false">-I46</f>
        <v>-8380</v>
      </c>
    </row>
    <row r="47" customFormat="false" ht="15" hidden="false" customHeight="false" outlineLevel="0" collapsed="false">
      <c r="B47" s="0" t="n">
        <f aca="true">NORMSINV(RAND())</f>
        <v>-0.446110988825103</v>
      </c>
      <c r="C47" s="0" t="n">
        <f aca="true">NORMSINV(RAND())</f>
        <v>-1.40256102275441</v>
      </c>
      <c r="D47" s="0" t="n">
        <f aca="false">$C$7*EXP($C$8*B47)</f>
        <v>79772.1327187838</v>
      </c>
      <c r="E47" s="0" t="n">
        <f aca="false">$C$7*EXP($C$8*B47+$C$9*C47)</f>
        <v>52329.7595677326</v>
      </c>
      <c r="F47" s="0" t="n">
        <f aca="false">IF(D47&gt;=90000,1,0)</f>
        <v>0</v>
      </c>
      <c r="G47" s="0" t="n">
        <f aca="false">IF(E47&gt;=90000,1,0)</f>
        <v>0</v>
      </c>
      <c r="H47" s="0" t="n">
        <f aca="false">IF(E47&gt;=100000,1,0)</f>
        <v>0</v>
      </c>
      <c r="I47" s="0" t="n">
        <f aca="false">Positions!$F$2*(G47-Positions!$G$2)-Positions!$F$3*(H47-Positions!$G$3)-Positions!$F$4*(F47-Positions!$G$4)</f>
        <v>-1620</v>
      </c>
      <c r="J47" s="0" t="n">
        <f aca="false">-I47</f>
        <v>1620</v>
      </c>
    </row>
    <row r="48" customFormat="false" ht="15" hidden="false" customHeight="false" outlineLevel="0" collapsed="false">
      <c r="B48" s="0" t="n">
        <f aca="true">NORMSINV(RAND())</f>
        <v>-0.928030301035275</v>
      </c>
      <c r="C48" s="0" t="n">
        <f aca="true">NORMSINV(RAND())</f>
        <v>-0.95236520472363</v>
      </c>
      <c r="D48" s="0" t="n">
        <f aca="false">$C$7*EXP($C$8*B48)</f>
        <v>72637.2885536428</v>
      </c>
      <c r="E48" s="0" t="n">
        <f aca="false">$C$7*EXP($C$8*B48+$C$9*C48)</f>
        <v>54554.3796612669</v>
      </c>
      <c r="F48" s="0" t="n">
        <f aca="false">IF(D48&gt;=90000,1,0)</f>
        <v>0</v>
      </c>
      <c r="G48" s="0" t="n">
        <f aca="false">IF(E48&gt;=90000,1,0)</f>
        <v>0</v>
      </c>
      <c r="H48" s="0" t="n">
        <f aca="false">IF(E48&gt;=100000,1,0)</f>
        <v>0</v>
      </c>
      <c r="I48" s="0" t="n">
        <f aca="false">Positions!$F$2*(G48-Positions!$G$2)-Positions!$F$3*(H48-Positions!$G$3)-Positions!$F$4*(F48-Positions!$G$4)</f>
        <v>-1620</v>
      </c>
      <c r="J48" s="0" t="n">
        <f aca="false">-I48</f>
        <v>1620</v>
      </c>
    </row>
    <row r="49" customFormat="false" ht="15" hidden="false" customHeight="false" outlineLevel="0" collapsed="false">
      <c r="B49" s="0" t="n">
        <f aca="true">NORMSINV(RAND())</f>
        <v>1.87992702664114</v>
      </c>
      <c r="C49" s="0" t="n">
        <f aca="true">NORMSINV(RAND())</f>
        <v>-0.543468418849127</v>
      </c>
      <c r="D49" s="0" t="n">
        <f aca="false">$C$7*EXP($C$8*B49)</f>
        <v>125387.345045306</v>
      </c>
      <c r="E49" s="0" t="n">
        <f aca="false">$C$7*EXP($C$8*B49+$C$9*C49)</f>
        <v>106488.971428649</v>
      </c>
      <c r="F49" s="0" t="n">
        <f aca="false">IF(D49&gt;=90000,1,0)</f>
        <v>1</v>
      </c>
      <c r="G49" s="0" t="n">
        <f aca="false">IF(E49&gt;=90000,1,0)</f>
        <v>1</v>
      </c>
      <c r="H49" s="0" t="n">
        <f aca="false">IF(E49&gt;=100000,1,0)</f>
        <v>1</v>
      </c>
      <c r="I49" s="0" t="n">
        <f aca="false">Positions!$F$2*(G49-Positions!$G$2)-Positions!$F$3*(H49-Positions!$G$3)-Positions!$F$4*(F49-Positions!$G$4)</f>
        <v>-1620</v>
      </c>
      <c r="J49" s="0" t="n">
        <f aca="false">-I49</f>
        <v>1620</v>
      </c>
    </row>
    <row r="50" customFormat="false" ht="15" hidden="false" customHeight="false" outlineLevel="0" collapsed="false">
      <c r="B50" s="0" t="n">
        <f aca="true">NORMSINV(RAND())</f>
        <v>0.95647004617556</v>
      </c>
      <c r="C50" s="0" t="n">
        <f aca="true">NORMSINV(RAND())</f>
        <v>0.36590455247985</v>
      </c>
      <c r="D50" s="0" t="n">
        <f aca="false">$C$7*EXP($C$8*B50)</f>
        <v>104780.443778424</v>
      </c>
      <c r="E50" s="0" t="n">
        <f aca="false">$C$7*EXP($C$8*B50+$C$9*C50)</f>
        <v>116963.022598389</v>
      </c>
      <c r="F50" s="0" t="n">
        <f aca="false">IF(D50&gt;=90000,1,0)</f>
        <v>1</v>
      </c>
      <c r="G50" s="0" t="n">
        <f aca="false">IF(E50&gt;=90000,1,0)</f>
        <v>1</v>
      </c>
      <c r="H50" s="0" t="n">
        <f aca="false">IF(E50&gt;=100000,1,0)</f>
        <v>1</v>
      </c>
      <c r="I50" s="0" t="n">
        <f aca="false">Positions!$F$2*(G50-Positions!$G$2)-Positions!$F$3*(H50-Positions!$G$3)-Positions!$F$4*(F50-Positions!$G$4)</f>
        <v>-1620</v>
      </c>
      <c r="J50" s="0" t="n">
        <f aca="false">-I50</f>
        <v>1620</v>
      </c>
    </row>
    <row r="51" customFormat="false" ht="15" hidden="false" customHeight="false" outlineLevel="0" collapsed="false">
      <c r="B51" s="0" t="n">
        <f aca="true">NORMSINV(RAND())</f>
        <v>-0.739418972364181</v>
      </c>
      <c r="C51" s="0" t="n">
        <f aca="true">NORMSINV(RAND())</f>
        <v>0.0743701742526063</v>
      </c>
      <c r="D51" s="0" t="n">
        <f aca="false">$C$7*EXP($C$8*B51)</f>
        <v>75350.3552580649</v>
      </c>
      <c r="E51" s="0" t="n">
        <f aca="false">$C$7*EXP($C$8*B51+$C$9*C51)</f>
        <v>77053.8300900002</v>
      </c>
      <c r="F51" s="0" t="n">
        <f aca="false">IF(D51&gt;=90000,1,0)</f>
        <v>0</v>
      </c>
      <c r="G51" s="0" t="n">
        <f aca="false">IF(E51&gt;=90000,1,0)</f>
        <v>0</v>
      </c>
      <c r="H51" s="0" t="n">
        <f aca="false">IF(E51&gt;=100000,1,0)</f>
        <v>0</v>
      </c>
      <c r="I51" s="0" t="n">
        <f aca="false">Positions!$F$2*(G51-Positions!$G$2)-Positions!$F$3*(H51-Positions!$G$3)-Positions!$F$4*(F51-Positions!$G$4)</f>
        <v>-1620</v>
      </c>
      <c r="J51" s="0" t="n">
        <f aca="false">-I51</f>
        <v>1620</v>
      </c>
    </row>
    <row r="52" customFormat="false" ht="15" hidden="false" customHeight="false" outlineLevel="0" collapsed="false">
      <c r="B52" s="0" t="n">
        <f aca="true">NORMSINV(RAND())</f>
        <v>0.142691065238014</v>
      </c>
      <c r="C52" s="0" t="n">
        <f aca="true">NORMSINV(RAND())</f>
        <v>-0.603702407275812</v>
      </c>
      <c r="D52" s="0" t="n">
        <f aca="false">$C$7*EXP($C$8*B52)</f>
        <v>89447.3722224289</v>
      </c>
      <c r="E52" s="0" t="n">
        <f aca="false">$C$7*EXP($C$8*B52+$C$9*C52)</f>
        <v>74602.7858495274</v>
      </c>
      <c r="F52" s="0" t="n">
        <f aca="false">IF(D52&gt;=90000,1,0)</f>
        <v>0</v>
      </c>
      <c r="G52" s="0" t="n">
        <f aca="false">IF(E52&gt;=90000,1,0)</f>
        <v>0</v>
      </c>
      <c r="H52" s="0" t="n">
        <f aca="false">IF(E52&gt;=100000,1,0)</f>
        <v>0</v>
      </c>
      <c r="I52" s="0" t="n">
        <f aca="false">Positions!$F$2*(G52-Positions!$G$2)-Positions!$F$3*(H52-Positions!$G$3)-Positions!$F$4*(F52-Positions!$G$4)</f>
        <v>-1620</v>
      </c>
      <c r="J52" s="0" t="n">
        <f aca="false">-I52</f>
        <v>1620</v>
      </c>
    </row>
    <row r="53" customFormat="false" ht="15" hidden="false" customHeight="false" outlineLevel="0" collapsed="false">
      <c r="B53" s="0" t="n">
        <f aca="true">NORMSINV(RAND())</f>
        <v>-0.0704859633794506</v>
      </c>
      <c r="C53" s="0" t="n">
        <f aca="true">NORMSINV(RAND())</f>
        <v>0.127031081341258</v>
      </c>
      <c r="D53" s="0" t="n">
        <f aca="false">$C$7*EXP($C$8*B53)</f>
        <v>85815.8808714498</v>
      </c>
      <c r="E53" s="0" t="n">
        <f aca="false">$C$7*EXP($C$8*B53+$C$9*C53)</f>
        <v>89156.1697308107</v>
      </c>
      <c r="F53" s="0" t="n">
        <f aca="false">IF(D53&gt;=90000,1,0)</f>
        <v>0</v>
      </c>
      <c r="G53" s="0" t="n">
        <f aca="false">IF(E53&gt;=90000,1,0)</f>
        <v>0</v>
      </c>
      <c r="H53" s="0" t="n">
        <f aca="false">IF(E53&gt;=100000,1,0)</f>
        <v>0</v>
      </c>
      <c r="I53" s="0" t="n">
        <f aca="false">Positions!$F$2*(G53-Positions!$G$2)-Positions!$F$3*(H53-Positions!$G$3)-Positions!$F$4*(F53-Positions!$G$4)</f>
        <v>-1620</v>
      </c>
      <c r="J53" s="0" t="n">
        <f aca="false">-I53</f>
        <v>1620</v>
      </c>
    </row>
    <row r="54" customFormat="false" ht="15" hidden="false" customHeight="false" outlineLevel="0" collapsed="false">
      <c r="B54" s="0" t="n">
        <f aca="true">NORMSINV(RAND())</f>
        <v>-0.409343431653087</v>
      </c>
      <c r="C54" s="0" t="n">
        <f aca="true">NORMSINV(RAND())</f>
        <v>-0.957602956629092</v>
      </c>
      <c r="D54" s="0" t="n">
        <f aca="false">$C$7*EXP($C$8*B54)</f>
        <v>80344.4212807985</v>
      </c>
      <c r="E54" s="0" t="n">
        <f aca="false">$C$7*EXP($C$8*B54+$C$9*C54)</f>
        <v>60247.9040487586</v>
      </c>
      <c r="F54" s="0" t="n">
        <f aca="false">IF(D54&gt;=90000,1,0)</f>
        <v>0</v>
      </c>
      <c r="G54" s="0" t="n">
        <f aca="false">IF(E54&gt;=90000,1,0)</f>
        <v>0</v>
      </c>
      <c r="H54" s="0" t="n">
        <f aca="false">IF(E54&gt;=100000,1,0)</f>
        <v>0</v>
      </c>
      <c r="I54" s="0" t="n">
        <f aca="false">Positions!$F$2*(G54-Positions!$G$2)-Positions!$F$3*(H54-Positions!$G$3)-Positions!$F$4*(F54-Positions!$G$4)</f>
        <v>-1620</v>
      </c>
      <c r="J54" s="0" t="n">
        <f aca="false">-I54</f>
        <v>1620</v>
      </c>
    </row>
    <row r="55" customFormat="false" ht="15" hidden="false" customHeight="false" outlineLevel="0" collapsed="false">
      <c r="B55" s="0" t="n">
        <f aca="true">NORMSINV(RAND())</f>
        <v>-1.55039384721825</v>
      </c>
      <c r="C55" s="0" t="n">
        <f aca="true">NORMSINV(RAND())</f>
        <v>0.855109858034818</v>
      </c>
      <c r="D55" s="0" t="n">
        <f aca="false">$C$7*EXP($C$8*B55)</f>
        <v>64359.0205385853</v>
      </c>
      <c r="E55" s="0" t="n">
        <f aca="false">$C$7*EXP($C$8*B55+$C$9*C55)</f>
        <v>83222.9053654273</v>
      </c>
      <c r="F55" s="0" t="n">
        <f aca="false">IF(D55&gt;=90000,1,0)</f>
        <v>0</v>
      </c>
      <c r="G55" s="0" t="n">
        <f aca="false">IF(E55&gt;=90000,1,0)</f>
        <v>0</v>
      </c>
      <c r="H55" s="0" t="n">
        <f aca="false">IF(E55&gt;=100000,1,0)</f>
        <v>0</v>
      </c>
      <c r="I55" s="0" t="n">
        <f aca="false">Positions!$F$2*(G55-Positions!$G$2)-Positions!$F$3*(H55-Positions!$G$3)-Positions!$F$4*(F55-Positions!$G$4)</f>
        <v>-1620</v>
      </c>
      <c r="J55" s="0" t="n">
        <f aca="false">-I55</f>
        <v>1620</v>
      </c>
    </row>
    <row r="56" customFormat="false" ht="15" hidden="false" customHeight="false" outlineLevel="0" collapsed="false">
      <c r="B56" s="0" t="n">
        <f aca="true">NORMSINV(RAND())</f>
        <v>0.546068175714486</v>
      </c>
      <c r="C56" s="0" t="n">
        <f aca="true">NORMSINV(RAND())</f>
        <v>-0.670324489351956</v>
      </c>
      <c r="D56" s="0" t="n">
        <f aca="false">$C$7*EXP($C$8*B56)</f>
        <v>96744.7344527959</v>
      </c>
      <c r="E56" s="0" t="n">
        <f aca="false">$C$7*EXP($C$8*B56+$C$9*C56)</f>
        <v>79089.2345335211</v>
      </c>
      <c r="F56" s="0" t="n">
        <f aca="false">IF(D56&gt;=90000,1,0)</f>
        <v>1</v>
      </c>
      <c r="G56" s="0" t="n">
        <f aca="false">IF(E56&gt;=90000,1,0)</f>
        <v>0</v>
      </c>
      <c r="H56" s="0" t="n">
        <f aca="false">IF(E56&gt;=100000,1,0)</f>
        <v>0</v>
      </c>
      <c r="I56" s="0" t="n">
        <f aca="false">Positions!$F$2*(G56-Positions!$G$2)-Positions!$F$3*(H56-Positions!$G$3)-Positions!$F$4*(F56-Positions!$G$4)</f>
        <v>-5620</v>
      </c>
      <c r="J56" s="0" t="n">
        <f aca="false">-I56</f>
        <v>5620</v>
      </c>
    </row>
    <row r="57" customFormat="false" ht="15" hidden="false" customHeight="false" outlineLevel="0" collapsed="false">
      <c r="B57" s="0" t="n">
        <f aca="true">NORMSINV(RAND())</f>
        <v>-0.4483787446978</v>
      </c>
      <c r="C57" s="0" t="n">
        <f aca="true">NORMSINV(RAND())</f>
        <v>-2.0044748172592</v>
      </c>
      <c r="D57" s="0" t="n">
        <f aca="false">$C$7*EXP($C$8*B57)</f>
        <v>79736.9687677866</v>
      </c>
      <c r="E57" s="0" t="n">
        <f aca="false">$C$7*EXP($C$8*B57+$C$9*C57)</f>
        <v>43649.3939333185</v>
      </c>
      <c r="F57" s="0" t="n">
        <f aca="false">IF(D57&gt;=90000,1,0)</f>
        <v>0</v>
      </c>
      <c r="G57" s="0" t="n">
        <f aca="false">IF(E57&gt;=90000,1,0)</f>
        <v>0</v>
      </c>
      <c r="H57" s="0" t="n">
        <f aca="false">IF(E57&gt;=100000,1,0)</f>
        <v>0</v>
      </c>
      <c r="I57" s="0" t="n">
        <f aca="false">Positions!$F$2*(G57-Positions!$G$2)-Positions!$F$3*(H57-Positions!$G$3)-Positions!$F$4*(F57-Positions!$G$4)</f>
        <v>-1620</v>
      </c>
      <c r="J57" s="0" t="n">
        <f aca="false">-I57</f>
        <v>1620</v>
      </c>
    </row>
    <row r="58" customFormat="false" ht="15" hidden="false" customHeight="false" outlineLevel="0" collapsed="false">
      <c r="B58" s="0" t="n">
        <f aca="true">NORMSINV(RAND())</f>
        <v>-0.689246306344105</v>
      </c>
      <c r="C58" s="0" t="n">
        <f aca="true">NORMSINV(RAND())</f>
        <v>-1.08225752213116</v>
      </c>
      <c r="D58" s="0" t="n">
        <f aca="false">$C$7*EXP($C$8*B58)</f>
        <v>76088.9705704101</v>
      </c>
      <c r="E58" s="0" t="n">
        <f aca="false">$C$7*EXP($C$8*B58+$C$9*C58)</f>
        <v>54958.4452027331</v>
      </c>
      <c r="F58" s="0" t="n">
        <f aca="false">IF(D58&gt;=90000,1,0)</f>
        <v>0</v>
      </c>
      <c r="G58" s="0" t="n">
        <f aca="false">IF(E58&gt;=90000,1,0)</f>
        <v>0</v>
      </c>
      <c r="H58" s="0" t="n">
        <f aca="false">IF(E58&gt;=100000,1,0)</f>
        <v>0</v>
      </c>
      <c r="I58" s="0" t="n">
        <f aca="false">Positions!$F$2*(G58-Positions!$G$2)-Positions!$F$3*(H58-Positions!$G$3)-Positions!$F$4*(F58-Positions!$G$4)</f>
        <v>-1620</v>
      </c>
      <c r="J58" s="0" t="n">
        <f aca="false">-I58</f>
        <v>1620</v>
      </c>
    </row>
    <row r="59" customFormat="false" ht="15" hidden="false" customHeight="false" outlineLevel="0" collapsed="false">
      <c r="B59" s="0" t="n">
        <f aca="true">NORMSINV(RAND())</f>
        <v>-0.441590854095734</v>
      </c>
      <c r="C59" s="0" t="n">
        <f aca="true">NORMSINV(RAND())</f>
        <v>1.68760826204917</v>
      </c>
      <c r="D59" s="0" t="n">
        <f aca="false">$C$7*EXP($C$8*B59)</f>
        <v>79842.2684499692</v>
      </c>
      <c r="E59" s="0" t="n">
        <f aca="false">$C$7*EXP($C$8*B59+$C$9*C59)</f>
        <v>132601.32591705</v>
      </c>
      <c r="F59" s="0" t="n">
        <f aca="false">IF(D59&gt;=90000,1,0)</f>
        <v>0</v>
      </c>
      <c r="G59" s="0" t="n">
        <f aca="false">IF(E59&gt;=90000,1,0)</f>
        <v>1</v>
      </c>
      <c r="H59" s="0" t="n">
        <f aca="false">IF(E59&gt;=100000,1,0)</f>
        <v>1</v>
      </c>
      <c r="I59" s="0" t="n">
        <f aca="false">Positions!$F$2*(G59-Positions!$G$2)-Positions!$F$3*(H59-Positions!$G$3)-Positions!$F$4*(F59-Positions!$G$4)</f>
        <v>2380</v>
      </c>
      <c r="J59" s="0" t="n">
        <f aca="false">-I59</f>
        <v>-2380</v>
      </c>
    </row>
    <row r="60" customFormat="false" ht="15" hidden="false" customHeight="false" outlineLevel="0" collapsed="false">
      <c r="B60" s="0" t="n">
        <f aca="true">NORMSINV(RAND())</f>
        <v>-0.317534639305544</v>
      </c>
      <c r="C60" s="0" t="n">
        <f aca="true">NORMSINV(RAND())</f>
        <v>0.659141921444459</v>
      </c>
      <c r="D60" s="0" t="n">
        <f aca="false">$C$7*EXP($C$8*B60)</f>
        <v>81791.4184230385</v>
      </c>
      <c r="E60" s="0" t="n">
        <f aca="false">$C$7*EXP($C$8*B60+$C$9*C60)</f>
        <v>99714.3896200681</v>
      </c>
      <c r="F60" s="0" t="n">
        <f aca="false">IF(D60&gt;=90000,1,0)</f>
        <v>0</v>
      </c>
      <c r="G60" s="0" t="n">
        <f aca="false">IF(E60&gt;=90000,1,0)</f>
        <v>1</v>
      </c>
      <c r="H60" s="0" t="n">
        <f aca="false">IF(E60&gt;=100000,1,0)</f>
        <v>0</v>
      </c>
      <c r="I60" s="0" t="n">
        <f aca="false">Positions!$F$2*(G60-Positions!$G$2)-Positions!$F$3*(H60-Positions!$G$3)-Positions!$F$4*(F60-Positions!$G$4)</f>
        <v>8380</v>
      </c>
      <c r="J60" s="0" t="n">
        <f aca="false">-I60</f>
        <v>-8380</v>
      </c>
    </row>
    <row r="61" customFormat="false" ht="15" hidden="false" customHeight="false" outlineLevel="0" collapsed="false">
      <c r="B61" s="0" t="n">
        <f aca="true">NORMSINV(RAND())</f>
        <v>0.467569777287029</v>
      </c>
      <c r="C61" s="0" t="n">
        <f aca="true">NORMSINV(RAND())</f>
        <v>-0.518384605160259</v>
      </c>
      <c r="D61" s="0" t="n">
        <f aca="false">$C$7*EXP($C$8*B61)</f>
        <v>95279.442438109</v>
      </c>
      <c r="E61" s="0" t="n">
        <f aca="false">$C$7*EXP($C$8*B61+$C$9*C61)</f>
        <v>81531.3795505643</v>
      </c>
      <c r="F61" s="0" t="n">
        <f aca="false">IF(D61&gt;=90000,1,0)</f>
        <v>1</v>
      </c>
      <c r="G61" s="0" t="n">
        <f aca="false">IF(E61&gt;=90000,1,0)</f>
        <v>0</v>
      </c>
      <c r="H61" s="0" t="n">
        <f aca="false">IF(E61&gt;=100000,1,0)</f>
        <v>0</v>
      </c>
      <c r="I61" s="0" t="n">
        <f aca="false">Positions!$F$2*(G61-Positions!$G$2)-Positions!$F$3*(H61-Positions!$G$3)-Positions!$F$4*(F61-Positions!$G$4)</f>
        <v>-5620</v>
      </c>
      <c r="J61" s="0" t="n">
        <f aca="false">-I61</f>
        <v>5620</v>
      </c>
    </row>
    <row r="62" customFormat="false" ht="15" hidden="false" customHeight="false" outlineLevel="0" collapsed="false">
      <c r="B62" s="0" t="n">
        <f aca="true">NORMSINV(RAND())</f>
        <v>0.343729980469686</v>
      </c>
      <c r="C62" s="0" t="n">
        <f aca="true">NORMSINV(RAND())</f>
        <v>0.621423227009882</v>
      </c>
      <c r="D62" s="0" t="n">
        <f aca="false">$C$7*EXP($C$8*B62)</f>
        <v>93012.7764467676</v>
      </c>
      <c r="E62" s="0" t="n">
        <f aca="false">$C$7*EXP($C$8*B62+$C$9*C62)</f>
        <v>112116.253964961</v>
      </c>
      <c r="F62" s="0" t="n">
        <f aca="false">IF(D62&gt;=90000,1,0)</f>
        <v>1</v>
      </c>
      <c r="G62" s="0" t="n">
        <f aca="false">IF(E62&gt;=90000,1,0)</f>
        <v>1</v>
      </c>
      <c r="H62" s="0" t="n">
        <f aca="false">IF(E62&gt;=100000,1,0)</f>
        <v>1</v>
      </c>
      <c r="I62" s="0" t="n">
        <f aca="false">Positions!$F$2*(G62-Positions!$G$2)-Positions!$F$3*(H62-Positions!$G$3)-Positions!$F$4*(F62-Positions!$G$4)</f>
        <v>-1620</v>
      </c>
      <c r="J62" s="0" t="n">
        <f aca="false">-I62</f>
        <v>1620</v>
      </c>
    </row>
    <row r="63" customFormat="false" ht="15" hidden="false" customHeight="false" outlineLevel="0" collapsed="false">
      <c r="B63" s="0" t="n">
        <f aca="true">NORMSINV(RAND())</f>
        <v>0.925957631736443</v>
      </c>
      <c r="C63" s="0" t="n">
        <f aca="true">NORMSINV(RAND())</f>
        <v>0.0912840921689203</v>
      </c>
      <c r="D63" s="0" t="n">
        <f aca="false">$C$7*EXP($C$8*B63)</f>
        <v>104160.695735314</v>
      </c>
      <c r="E63" s="0" t="n">
        <f aca="false">$C$7*EXP($C$8*B63+$C$9*C63)</f>
        <v>107058.434409261</v>
      </c>
      <c r="F63" s="0" t="n">
        <f aca="false">IF(D63&gt;=90000,1,0)</f>
        <v>1</v>
      </c>
      <c r="G63" s="0" t="n">
        <f aca="false">IF(E63&gt;=90000,1,0)</f>
        <v>1</v>
      </c>
      <c r="H63" s="0" t="n">
        <f aca="false">IF(E63&gt;=100000,1,0)</f>
        <v>1</v>
      </c>
      <c r="I63" s="0" t="n">
        <f aca="false">Positions!$F$2*(G63-Positions!$G$2)-Positions!$F$3*(H63-Positions!$G$3)-Positions!$F$4*(F63-Positions!$G$4)</f>
        <v>-1620</v>
      </c>
      <c r="J63" s="0" t="n">
        <f aca="false">-I63</f>
        <v>1620</v>
      </c>
    </row>
    <row r="64" customFormat="false" ht="15" hidden="false" customHeight="false" outlineLevel="0" collapsed="false">
      <c r="B64" s="0" t="n">
        <f aca="true">NORMSINV(RAND())</f>
        <v>-1.27832490328568</v>
      </c>
      <c r="C64" s="0" t="n">
        <f aca="true">NORMSINV(RAND())</f>
        <v>-0.854376527421565</v>
      </c>
      <c r="D64" s="0" t="n">
        <f aca="false">$C$7*EXP($C$8*B64)</f>
        <v>67855.0187500963</v>
      </c>
      <c r="E64" s="0" t="n">
        <f aca="false">$C$7*EXP($C$8*B64+$C$9*C64)</f>
        <v>52486.0951021199</v>
      </c>
      <c r="F64" s="0" t="n">
        <f aca="false">IF(D64&gt;=90000,1,0)</f>
        <v>0</v>
      </c>
      <c r="G64" s="0" t="n">
        <f aca="false">IF(E64&gt;=90000,1,0)</f>
        <v>0</v>
      </c>
      <c r="H64" s="0" t="n">
        <f aca="false">IF(E64&gt;=100000,1,0)</f>
        <v>0</v>
      </c>
      <c r="I64" s="0" t="n">
        <f aca="false">Positions!$F$2*(G64-Positions!$G$2)-Positions!$F$3*(H64-Positions!$G$3)-Positions!$F$4*(F64-Positions!$G$4)</f>
        <v>-1620</v>
      </c>
      <c r="J64" s="0" t="n">
        <f aca="false">-I64</f>
        <v>1620</v>
      </c>
    </row>
    <row r="65" customFormat="false" ht="15" hidden="false" customHeight="false" outlineLevel="0" collapsed="false">
      <c r="B65" s="0" t="n">
        <f aca="true">NORMSINV(RAND())</f>
        <v>1.29159058555166</v>
      </c>
      <c r="C65" s="0" t="n">
        <f aca="true">NORMSINV(RAND())</f>
        <v>-1.26474943991572</v>
      </c>
      <c r="D65" s="0" t="n">
        <f aca="false">$C$7*EXP($C$8*B65)</f>
        <v>111834.715726561</v>
      </c>
      <c r="E65" s="0" t="n">
        <f aca="false">$C$7*EXP($C$8*B65+$C$9*C65)</f>
        <v>76465.4576257013</v>
      </c>
      <c r="F65" s="0" t="n">
        <f aca="false">IF(D65&gt;=90000,1,0)</f>
        <v>1</v>
      </c>
      <c r="G65" s="0" t="n">
        <f aca="false">IF(E65&gt;=90000,1,0)</f>
        <v>0</v>
      </c>
      <c r="H65" s="0" t="n">
        <f aca="false">IF(E65&gt;=100000,1,0)</f>
        <v>0</v>
      </c>
      <c r="I65" s="0" t="n">
        <f aca="false">Positions!$F$2*(G65-Positions!$G$2)-Positions!$F$3*(H65-Positions!$G$3)-Positions!$F$4*(F65-Positions!$G$4)</f>
        <v>-5620</v>
      </c>
      <c r="J65" s="0" t="n">
        <f aca="false">-I65</f>
        <v>5620</v>
      </c>
    </row>
    <row r="66" customFormat="false" ht="15" hidden="false" customHeight="false" outlineLevel="0" collapsed="false">
      <c r="B66" s="0" t="n">
        <f aca="true">NORMSINV(RAND())</f>
        <v>-0.653005324219606</v>
      </c>
      <c r="C66" s="0" t="n">
        <f aca="true">NORMSINV(RAND())</f>
        <v>-0.333296519760443</v>
      </c>
      <c r="D66" s="0" t="n">
        <f aca="false">$C$7*EXP($C$8*B66)</f>
        <v>76626.9906644183</v>
      </c>
      <c r="E66" s="0" t="n">
        <f aca="false">$C$7*EXP($C$8*B66+$C$9*C66)</f>
        <v>69321.8837354355</v>
      </c>
      <c r="F66" s="0" t="n">
        <f aca="false">IF(D66&gt;=90000,1,0)</f>
        <v>0</v>
      </c>
      <c r="G66" s="0" t="n">
        <f aca="false">IF(E66&gt;=90000,1,0)</f>
        <v>0</v>
      </c>
      <c r="H66" s="0" t="n">
        <f aca="false">IF(E66&gt;=100000,1,0)</f>
        <v>0</v>
      </c>
      <c r="I66" s="0" t="n">
        <f aca="false">Positions!$F$2*(G66-Positions!$G$2)-Positions!$F$3*(H66-Positions!$G$3)-Positions!$F$4*(F66-Positions!$G$4)</f>
        <v>-1620</v>
      </c>
      <c r="J66" s="0" t="n">
        <f aca="false">-I66</f>
        <v>1620</v>
      </c>
    </row>
    <row r="67" customFormat="false" ht="15" hidden="false" customHeight="false" outlineLevel="0" collapsed="false">
      <c r="B67" s="0" t="n">
        <f aca="true">NORMSINV(RAND())</f>
        <v>0.348350883632491</v>
      </c>
      <c r="C67" s="0" t="n">
        <f aca="true">NORMSINV(RAND())</f>
        <v>1.55127326565155</v>
      </c>
      <c r="D67" s="0" t="n">
        <f aca="false">$C$7*EXP($C$8*B67)</f>
        <v>93096.3772551106</v>
      </c>
      <c r="E67" s="0" t="n">
        <f aca="false">$C$7*EXP($C$8*B67+$C$9*C67)</f>
        <v>148405.306156982</v>
      </c>
      <c r="F67" s="0" t="n">
        <f aca="false">IF(D67&gt;=90000,1,0)</f>
        <v>1</v>
      </c>
      <c r="G67" s="0" t="n">
        <f aca="false">IF(E67&gt;=90000,1,0)</f>
        <v>1</v>
      </c>
      <c r="H67" s="0" t="n">
        <f aca="false">IF(E67&gt;=100000,1,0)</f>
        <v>1</v>
      </c>
      <c r="I67" s="0" t="n">
        <f aca="false">Positions!$F$2*(G67-Positions!$G$2)-Positions!$F$3*(H67-Positions!$G$3)-Positions!$F$4*(F67-Positions!$G$4)</f>
        <v>-1620</v>
      </c>
      <c r="J67" s="0" t="n">
        <f aca="false">-I67</f>
        <v>1620</v>
      </c>
    </row>
    <row r="68" customFormat="false" ht="15" hidden="false" customHeight="false" outlineLevel="0" collapsed="false">
      <c r="B68" s="0" t="n">
        <f aca="true">NORMSINV(RAND())</f>
        <v>-1.19805934756299</v>
      </c>
      <c r="C68" s="0" t="n">
        <f aca="true">NORMSINV(RAND())</f>
        <v>0.322260031282839</v>
      </c>
      <c r="D68" s="0" t="n">
        <f aca="false">$C$7*EXP($C$8*B68)</f>
        <v>68922.2294470599</v>
      </c>
      <c r="E68" s="0" t="n">
        <f aca="false">$C$7*EXP($C$8*B68+$C$9*C68)</f>
        <v>75932.8906096657</v>
      </c>
      <c r="F68" s="0" t="n">
        <f aca="false">IF(D68&gt;=90000,1,0)</f>
        <v>0</v>
      </c>
      <c r="G68" s="0" t="n">
        <f aca="false">IF(E68&gt;=90000,1,0)</f>
        <v>0</v>
      </c>
      <c r="H68" s="0" t="n">
        <f aca="false">IF(E68&gt;=100000,1,0)</f>
        <v>0</v>
      </c>
      <c r="I68" s="0" t="n">
        <f aca="false">Positions!$F$2*(G68-Positions!$G$2)-Positions!$F$3*(H68-Positions!$G$3)-Positions!$F$4*(F68-Positions!$G$4)</f>
        <v>-1620</v>
      </c>
      <c r="J68" s="0" t="n">
        <f aca="false">-I68</f>
        <v>1620</v>
      </c>
    </row>
    <row r="69" customFormat="false" ht="15" hidden="false" customHeight="false" outlineLevel="0" collapsed="false">
      <c r="B69" s="0" t="n">
        <f aca="true">NORMSINV(RAND())</f>
        <v>0.422147235244829</v>
      </c>
      <c r="C69" s="0" t="n">
        <f aca="true">NORMSINV(RAND())</f>
        <v>0.346410547330123</v>
      </c>
      <c r="D69" s="0" t="n">
        <f aca="false">$C$7*EXP($C$8*B69)</f>
        <v>94441.719719177</v>
      </c>
      <c r="E69" s="0" t="n">
        <f aca="false">$C$7*EXP($C$8*B69+$C$9*C69)</f>
        <v>104806.283253164</v>
      </c>
      <c r="F69" s="0" t="n">
        <f aca="false">IF(D69&gt;=90000,1,0)</f>
        <v>1</v>
      </c>
      <c r="G69" s="0" t="n">
        <f aca="false">IF(E69&gt;=90000,1,0)</f>
        <v>1</v>
      </c>
      <c r="H69" s="0" t="n">
        <f aca="false">IF(E69&gt;=100000,1,0)</f>
        <v>1</v>
      </c>
      <c r="I69" s="0" t="n">
        <f aca="false">Positions!$F$2*(G69-Positions!$G$2)-Positions!$F$3*(H69-Positions!$G$3)-Positions!$F$4*(F69-Positions!$G$4)</f>
        <v>-1620</v>
      </c>
      <c r="J69" s="0" t="n">
        <f aca="false">-I69</f>
        <v>1620</v>
      </c>
    </row>
    <row r="70" customFormat="false" ht="15" hidden="false" customHeight="false" outlineLevel="0" collapsed="false">
      <c r="B70" s="0" t="n">
        <f aca="true">NORMSINV(RAND())</f>
        <v>0.662766642287796</v>
      </c>
      <c r="C70" s="0" t="n">
        <f aca="true">NORMSINV(RAND())</f>
        <v>0.754485113846953</v>
      </c>
      <c r="D70" s="0" t="n">
        <f aca="false">$C$7*EXP($C$8*B70)</f>
        <v>98964.8445210139</v>
      </c>
      <c r="E70" s="0" t="n">
        <f aca="false">$C$7*EXP($C$8*B70+$C$9*C70)</f>
        <v>124158.932007685</v>
      </c>
      <c r="F70" s="0" t="n">
        <f aca="false">IF(D70&gt;=90000,1,0)</f>
        <v>1</v>
      </c>
      <c r="G70" s="0" t="n">
        <f aca="false">IF(E70&gt;=90000,1,0)</f>
        <v>1</v>
      </c>
      <c r="H70" s="0" t="n">
        <f aca="false">IF(E70&gt;=100000,1,0)</f>
        <v>1</v>
      </c>
      <c r="I70" s="0" t="n">
        <f aca="false">Positions!$F$2*(G70-Positions!$G$2)-Positions!$F$3*(H70-Positions!$G$3)-Positions!$F$4*(F70-Positions!$G$4)</f>
        <v>-1620</v>
      </c>
      <c r="J70" s="0" t="n">
        <f aca="false">-I70</f>
        <v>1620</v>
      </c>
    </row>
    <row r="71" customFormat="false" ht="15" hidden="false" customHeight="false" outlineLevel="0" collapsed="false">
      <c r="B71" s="0" t="n">
        <f aca="true">NORMSINV(RAND())</f>
        <v>-0.187923956556208</v>
      </c>
      <c r="C71" s="0" t="n">
        <f aca="true">NORMSINV(RAND())</f>
        <v>0.688847967356005</v>
      </c>
      <c r="D71" s="0" t="n">
        <f aca="false">$C$7*EXP($C$8*B71)</f>
        <v>83878.6847397922</v>
      </c>
      <c r="E71" s="0" t="n">
        <f aca="false">$C$7*EXP($C$8*B71+$C$9*C71)</f>
        <v>103176.262510174</v>
      </c>
      <c r="F71" s="0" t="n">
        <f aca="false">IF(D71&gt;=90000,1,0)</f>
        <v>0</v>
      </c>
      <c r="G71" s="0" t="n">
        <f aca="false">IF(E71&gt;=90000,1,0)</f>
        <v>1</v>
      </c>
      <c r="H71" s="0" t="n">
        <f aca="false">IF(E71&gt;=100000,1,0)</f>
        <v>1</v>
      </c>
      <c r="I71" s="0" t="n">
        <f aca="false">Positions!$F$2*(G71-Positions!$G$2)-Positions!$F$3*(H71-Positions!$G$3)-Positions!$F$4*(F71-Positions!$G$4)</f>
        <v>2380</v>
      </c>
      <c r="J71" s="0" t="n">
        <f aca="false">-I71</f>
        <v>-2380</v>
      </c>
    </row>
    <row r="72" customFormat="false" ht="15" hidden="false" customHeight="false" outlineLevel="0" collapsed="false">
      <c r="B72" s="0" t="n">
        <f aca="true">NORMSINV(RAND())</f>
        <v>-0.0618273294726141</v>
      </c>
      <c r="C72" s="0" t="n">
        <f aca="true">NORMSINV(RAND())</f>
        <v>1.65664714613801</v>
      </c>
      <c r="D72" s="0" t="n">
        <f aca="false">$C$7*EXP($C$8*B72)</f>
        <v>85960.4676381703</v>
      </c>
      <c r="E72" s="0" t="n">
        <f aca="false">$C$7*EXP($C$8*B72+$C$9*C72)</f>
        <v>141439.866081483</v>
      </c>
      <c r="F72" s="0" t="n">
        <f aca="false">IF(D72&gt;=90000,1,0)</f>
        <v>0</v>
      </c>
      <c r="G72" s="0" t="n">
        <f aca="false">IF(E72&gt;=90000,1,0)</f>
        <v>1</v>
      </c>
      <c r="H72" s="0" t="n">
        <f aca="false">IF(E72&gt;=100000,1,0)</f>
        <v>1</v>
      </c>
      <c r="I72" s="0" t="n">
        <f aca="false">Positions!$F$2*(G72-Positions!$G$2)-Positions!$F$3*(H72-Positions!$G$3)-Positions!$F$4*(F72-Positions!$G$4)</f>
        <v>2380</v>
      </c>
      <c r="J72" s="0" t="n">
        <f aca="false">-I72</f>
        <v>-2380</v>
      </c>
    </row>
    <row r="73" customFormat="false" ht="15" hidden="false" customHeight="false" outlineLevel="0" collapsed="false">
      <c r="B73" s="0" t="n">
        <f aca="true">NORMSINV(RAND())</f>
        <v>-1.49012955936635</v>
      </c>
      <c r="C73" s="0" t="n">
        <f aca="true">NORMSINV(RAND())</f>
        <v>1.08005326509596</v>
      </c>
      <c r="D73" s="0" t="n">
        <f aca="false">$C$7*EXP($C$8*B73)</f>
        <v>65117.5319025067</v>
      </c>
      <c r="E73" s="0" t="n">
        <f aca="false">$C$7*EXP($C$8*B73+$C$9*C73)</f>
        <v>90094.3257122578</v>
      </c>
      <c r="F73" s="0" t="n">
        <f aca="false">IF(D73&gt;=90000,1,0)</f>
        <v>0</v>
      </c>
      <c r="G73" s="0" t="n">
        <f aca="false">IF(E73&gt;=90000,1,0)</f>
        <v>1</v>
      </c>
      <c r="H73" s="0" t="n">
        <f aca="false">IF(E73&gt;=100000,1,0)</f>
        <v>0</v>
      </c>
      <c r="I73" s="0" t="n">
        <f aca="false">Positions!$F$2*(G73-Positions!$G$2)-Positions!$F$3*(H73-Positions!$G$3)-Positions!$F$4*(F73-Positions!$G$4)</f>
        <v>8380</v>
      </c>
      <c r="J73" s="0" t="n">
        <f aca="false">-I73</f>
        <v>-8380</v>
      </c>
    </row>
    <row r="74" customFormat="false" ht="15" hidden="false" customHeight="false" outlineLevel="0" collapsed="false">
      <c r="B74" s="0" t="n">
        <f aca="true">NORMSINV(RAND())</f>
        <v>0.280410816168785</v>
      </c>
      <c r="C74" s="0" t="n">
        <f aca="true">NORMSINV(RAND())</f>
        <v>-0.576354059422157</v>
      </c>
      <c r="D74" s="0" t="n">
        <f aca="false">$C$7*EXP($C$8*B74)</f>
        <v>91874.7477832722</v>
      </c>
      <c r="E74" s="0" t="n">
        <f aca="false">$C$7*EXP($C$8*B74+$C$9*C74)</f>
        <v>77259.8586093266</v>
      </c>
      <c r="F74" s="0" t="n">
        <f aca="false">IF(D74&gt;=90000,1,0)</f>
        <v>1</v>
      </c>
      <c r="G74" s="0" t="n">
        <f aca="false">IF(E74&gt;=90000,1,0)</f>
        <v>0</v>
      </c>
      <c r="H74" s="0" t="n">
        <f aca="false">IF(E74&gt;=100000,1,0)</f>
        <v>0</v>
      </c>
      <c r="I74" s="0" t="n">
        <f aca="false">Positions!$F$2*(G74-Positions!$G$2)-Positions!$F$3*(H74-Positions!$G$3)-Positions!$F$4*(F74-Positions!$G$4)</f>
        <v>-5620</v>
      </c>
      <c r="J74" s="0" t="n">
        <f aca="false">-I74</f>
        <v>5620</v>
      </c>
    </row>
    <row r="75" customFormat="false" ht="15" hidden="false" customHeight="false" outlineLevel="0" collapsed="false">
      <c r="B75" s="0" t="n">
        <f aca="true">NORMSINV(RAND())</f>
        <v>-1.1100781702639</v>
      </c>
      <c r="C75" s="0" t="n">
        <f aca="true">NORMSINV(RAND())</f>
        <v>0.646388419975846</v>
      </c>
      <c r="D75" s="0" t="n">
        <f aca="false">$C$7*EXP($C$8*B75)</f>
        <v>70111.3193523779</v>
      </c>
      <c r="E75" s="0" t="n">
        <f aca="false">$C$7*EXP($C$8*B75+$C$9*C75)</f>
        <v>85147.7708224459</v>
      </c>
      <c r="F75" s="0" t="n">
        <f aca="false">IF(D75&gt;=90000,1,0)</f>
        <v>0</v>
      </c>
      <c r="G75" s="0" t="n">
        <f aca="false">IF(E75&gt;=90000,1,0)</f>
        <v>0</v>
      </c>
      <c r="H75" s="0" t="n">
        <f aca="false">IF(E75&gt;=100000,1,0)</f>
        <v>0</v>
      </c>
      <c r="I75" s="0" t="n">
        <f aca="false">Positions!$F$2*(G75-Positions!$G$2)-Positions!$F$3*(H75-Positions!$G$3)-Positions!$F$4*(F75-Positions!$G$4)</f>
        <v>-1620</v>
      </c>
      <c r="J75" s="0" t="n">
        <f aca="false">-I75</f>
        <v>1620</v>
      </c>
    </row>
    <row r="76" customFormat="false" ht="15" hidden="false" customHeight="false" outlineLevel="0" collapsed="false">
      <c r="B76" s="0" t="n">
        <f aca="true">NORMSINV(RAND())</f>
        <v>-0.76272139663847</v>
      </c>
      <c r="C76" s="0" t="n">
        <f aca="true">NORMSINV(RAND())</f>
        <v>-0.10165724502109</v>
      </c>
      <c r="D76" s="0" t="n">
        <f aca="false">$C$7*EXP($C$8*B76)</f>
        <v>75009.7519251477</v>
      </c>
      <c r="E76" s="0" t="n">
        <f aca="false">$C$7*EXP($C$8*B76+$C$9*C76)</f>
        <v>72752.2638493573</v>
      </c>
      <c r="F76" s="0" t="n">
        <f aca="false">IF(D76&gt;=90000,1,0)</f>
        <v>0</v>
      </c>
      <c r="G76" s="0" t="n">
        <f aca="false">IF(E76&gt;=90000,1,0)</f>
        <v>0</v>
      </c>
      <c r="H76" s="0" t="n">
        <f aca="false">IF(E76&gt;=100000,1,0)</f>
        <v>0</v>
      </c>
      <c r="I76" s="0" t="n">
        <f aca="false">Positions!$F$2*(G76-Positions!$G$2)-Positions!$F$3*(H76-Positions!$G$3)-Positions!$F$4*(F76-Positions!$G$4)</f>
        <v>-1620</v>
      </c>
      <c r="J76" s="0" t="n">
        <f aca="false">-I76</f>
        <v>1620</v>
      </c>
    </row>
    <row r="77" customFormat="false" ht="15" hidden="false" customHeight="false" outlineLevel="0" collapsed="false">
      <c r="B77" s="0" t="n">
        <f aca="true">NORMSINV(RAND())</f>
        <v>1.19456955846357</v>
      </c>
      <c r="C77" s="0" t="n">
        <f aca="true">NORMSINV(RAND())</f>
        <v>0.266811271288443</v>
      </c>
      <c r="D77" s="0" t="n">
        <f aca="false">$C$7*EXP($C$8*B77)</f>
        <v>109744.944300266</v>
      </c>
      <c r="E77" s="0" t="n">
        <f aca="false">$C$7*EXP($C$8*B77+$C$9*C77)</f>
        <v>118909.45173406</v>
      </c>
      <c r="F77" s="0" t="n">
        <f aca="false">IF(D77&gt;=90000,1,0)</f>
        <v>1</v>
      </c>
      <c r="G77" s="0" t="n">
        <f aca="false">IF(E77&gt;=90000,1,0)</f>
        <v>1</v>
      </c>
      <c r="H77" s="0" t="n">
        <f aca="false">IF(E77&gt;=100000,1,0)</f>
        <v>1</v>
      </c>
      <c r="I77" s="0" t="n">
        <f aca="false">Positions!$F$2*(G77-Positions!$G$2)-Positions!$F$3*(H77-Positions!$G$3)-Positions!$F$4*(F77-Positions!$G$4)</f>
        <v>-1620</v>
      </c>
      <c r="J77" s="0" t="n">
        <f aca="false">-I77</f>
        <v>1620</v>
      </c>
    </row>
    <row r="78" customFormat="false" ht="15" hidden="false" customHeight="false" outlineLevel="0" collapsed="false">
      <c r="B78" s="0" t="n">
        <f aca="true">NORMSINV(RAND())</f>
        <v>-0.0922007252925075</v>
      </c>
      <c r="C78" s="0" t="n">
        <f aca="true">NORMSINV(RAND())</f>
        <v>1.09339376092745</v>
      </c>
      <c r="D78" s="0" t="n">
        <f aca="false">$C$7*EXP($C$8*B78)</f>
        <v>85454.3443293167</v>
      </c>
      <c r="E78" s="0" t="n">
        <f aca="false">$C$7*EXP($C$8*B78+$C$9*C78)</f>
        <v>118706.701642378</v>
      </c>
      <c r="F78" s="0" t="n">
        <f aca="false">IF(D78&gt;=90000,1,0)</f>
        <v>0</v>
      </c>
      <c r="G78" s="0" t="n">
        <f aca="false">IF(E78&gt;=90000,1,0)</f>
        <v>1</v>
      </c>
      <c r="H78" s="0" t="n">
        <f aca="false">IF(E78&gt;=100000,1,0)</f>
        <v>1</v>
      </c>
      <c r="I78" s="0" t="n">
        <f aca="false">Positions!$F$2*(G78-Positions!$G$2)-Positions!$F$3*(H78-Positions!$G$3)-Positions!$F$4*(F78-Positions!$G$4)</f>
        <v>2380</v>
      </c>
      <c r="J78" s="0" t="n">
        <f aca="false">-I78</f>
        <v>-2380</v>
      </c>
    </row>
    <row r="79" customFormat="false" ht="15" hidden="false" customHeight="false" outlineLevel="0" collapsed="false">
      <c r="B79" s="0" t="n">
        <f aca="true">NORMSINV(RAND())</f>
        <v>-1.38196458347567</v>
      </c>
      <c r="C79" s="0" t="n">
        <f aca="true">NORMSINV(RAND())</f>
        <v>1.86462953710338</v>
      </c>
      <c r="D79" s="0" t="n">
        <f aca="false">$C$7*EXP($C$8*B79)</f>
        <v>66501.4329172787</v>
      </c>
      <c r="E79" s="0" t="n">
        <f aca="false">$C$7*EXP($C$8*B79+$C$9*C79)</f>
        <v>116481.215232519</v>
      </c>
      <c r="F79" s="0" t="n">
        <f aca="false">IF(D79&gt;=90000,1,0)</f>
        <v>0</v>
      </c>
      <c r="G79" s="0" t="n">
        <f aca="false">IF(E79&gt;=90000,1,0)</f>
        <v>1</v>
      </c>
      <c r="H79" s="0" t="n">
        <f aca="false">IF(E79&gt;=100000,1,0)</f>
        <v>1</v>
      </c>
      <c r="I79" s="0" t="n">
        <f aca="false">Positions!$F$2*(G79-Positions!$G$2)-Positions!$F$3*(H79-Positions!$G$3)-Positions!$F$4*(F79-Positions!$G$4)</f>
        <v>2380</v>
      </c>
      <c r="J79" s="0" t="n">
        <f aca="false">-I79</f>
        <v>-2380</v>
      </c>
    </row>
    <row r="80" customFormat="false" ht="15" hidden="false" customHeight="false" outlineLevel="0" collapsed="false">
      <c r="B80" s="0" t="n">
        <f aca="true">NORMSINV(RAND())</f>
        <v>-1.62818540466749</v>
      </c>
      <c r="C80" s="0" t="n">
        <f aca="true">NORMSINV(RAND())</f>
        <v>0.094309125026174</v>
      </c>
      <c r="D80" s="0" t="n">
        <f aca="false">$C$7*EXP($C$8*B80)</f>
        <v>63392.9525125887</v>
      </c>
      <c r="E80" s="0" t="n">
        <f aca="false">$C$7*EXP($C$8*B80+$C$9*C80)</f>
        <v>65215.8125086479</v>
      </c>
      <c r="F80" s="0" t="n">
        <f aca="false">IF(D80&gt;=90000,1,0)</f>
        <v>0</v>
      </c>
      <c r="G80" s="0" t="n">
        <f aca="false">IF(E80&gt;=90000,1,0)</f>
        <v>0</v>
      </c>
      <c r="H80" s="0" t="n">
        <f aca="false">IF(E80&gt;=100000,1,0)</f>
        <v>0</v>
      </c>
      <c r="I80" s="0" t="n">
        <f aca="false">Positions!$F$2*(G80-Positions!$G$2)-Positions!$F$3*(H80-Positions!$G$3)-Positions!$F$4*(F80-Positions!$G$4)</f>
        <v>-1620</v>
      </c>
      <c r="J80" s="0" t="n">
        <f aca="false">-I80</f>
        <v>1620</v>
      </c>
    </row>
    <row r="81" customFormat="false" ht="15" hidden="false" customHeight="false" outlineLevel="0" collapsed="false">
      <c r="B81" s="0" t="n">
        <f aca="true">NORMSINV(RAND())</f>
        <v>0.665331781553574</v>
      </c>
      <c r="C81" s="0" t="n">
        <f aca="true">NORMSINV(RAND())</f>
        <v>-0.634967241804058</v>
      </c>
      <c r="D81" s="0" t="n">
        <f aca="false">$C$7*EXP($C$8*B81)</f>
        <v>99014.2125849071</v>
      </c>
      <c r="E81" s="0" t="n">
        <f aca="false">$C$7*EXP($C$8*B81+$C$9*C81)</f>
        <v>81809.4390391563</v>
      </c>
      <c r="F81" s="0" t="n">
        <f aca="false">IF(D81&gt;=90000,1,0)</f>
        <v>1</v>
      </c>
      <c r="G81" s="0" t="n">
        <f aca="false">IF(E81&gt;=90000,1,0)</f>
        <v>0</v>
      </c>
      <c r="H81" s="0" t="n">
        <f aca="false">IF(E81&gt;=100000,1,0)</f>
        <v>0</v>
      </c>
      <c r="I81" s="0" t="n">
        <f aca="false">Positions!$F$2*(G81-Positions!$G$2)-Positions!$F$3*(H81-Positions!$G$3)-Positions!$F$4*(F81-Positions!$G$4)</f>
        <v>-5620</v>
      </c>
      <c r="J81" s="0" t="n">
        <f aca="false">-I81</f>
        <v>5620</v>
      </c>
    </row>
    <row r="82" customFormat="false" ht="15" hidden="false" customHeight="false" outlineLevel="0" collapsed="false">
      <c r="B82" s="0" t="n">
        <f aca="true">NORMSINV(RAND())</f>
        <v>0.293602316563259</v>
      </c>
      <c r="C82" s="0" t="n">
        <f aca="true">NORMSINV(RAND())</f>
        <v>1.09720439194424</v>
      </c>
      <c r="D82" s="0" t="n">
        <f aca="false">$C$7*EXP($C$8*B82)</f>
        <v>92110.6832853271</v>
      </c>
      <c r="E82" s="0" t="n">
        <f aca="false">$C$7*EXP($C$8*B82+$C$9*C82)</f>
        <v>128099.834421123</v>
      </c>
      <c r="F82" s="0" t="n">
        <f aca="false">IF(D82&gt;=90000,1,0)</f>
        <v>1</v>
      </c>
      <c r="G82" s="0" t="n">
        <f aca="false">IF(E82&gt;=90000,1,0)</f>
        <v>1</v>
      </c>
      <c r="H82" s="0" t="n">
        <f aca="false">IF(E82&gt;=100000,1,0)</f>
        <v>1</v>
      </c>
      <c r="I82" s="0" t="n">
        <f aca="false">Positions!$F$2*(G82-Positions!$G$2)-Positions!$F$3*(H82-Positions!$G$3)-Positions!$F$4*(F82-Positions!$G$4)</f>
        <v>-1620</v>
      </c>
      <c r="J82" s="0" t="n">
        <f aca="false">-I82</f>
        <v>1620</v>
      </c>
    </row>
    <row r="83" customFormat="false" ht="15" hidden="false" customHeight="false" outlineLevel="0" collapsed="false">
      <c r="B83" s="0" t="n">
        <f aca="true">NORMSINV(RAND())</f>
        <v>-0.848997540293033</v>
      </c>
      <c r="C83" s="0" t="n">
        <f aca="true">NORMSINV(RAND())</f>
        <v>0.303492285331163</v>
      </c>
      <c r="D83" s="0" t="n">
        <f aca="false">$C$7*EXP($C$8*B83)</f>
        <v>73762.0322664291</v>
      </c>
      <c r="E83" s="0" t="n">
        <f aca="false">$C$7*EXP($C$8*B83+$C$9*C83)</f>
        <v>80807.8189902345</v>
      </c>
      <c r="F83" s="0" t="n">
        <f aca="false">IF(D83&gt;=90000,1,0)</f>
        <v>0</v>
      </c>
      <c r="G83" s="0" t="n">
        <f aca="false">IF(E83&gt;=90000,1,0)</f>
        <v>0</v>
      </c>
      <c r="H83" s="0" t="n">
        <f aca="false">IF(E83&gt;=100000,1,0)</f>
        <v>0</v>
      </c>
      <c r="I83" s="0" t="n">
        <f aca="false">Positions!$F$2*(G83-Positions!$G$2)-Positions!$F$3*(H83-Positions!$G$3)-Positions!$F$4*(F83-Positions!$G$4)</f>
        <v>-1620</v>
      </c>
      <c r="J83" s="0" t="n">
        <f aca="false">-I83</f>
        <v>1620</v>
      </c>
    </row>
    <row r="84" customFormat="false" ht="15" hidden="false" customHeight="false" outlineLevel="0" collapsed="false">
      <c r="B84" s="0" t="n">
        <f aca="true">NORMSINV(RAND())</f>
        <v>0.0653063751797871</v>
      </c>
      <c r="C84" s="0" t="n">
        <f aca="true">NORMSINV(RAND())</f>
        <v>-0.573984221750329</v>
      </c>
      <c r="D84" s="0" t="n">
        <f aca="false">$C$7*EXP($C$8*B84)</f>
        <v>88111.6825012498</v>
      </c>
      <c r="E84" s="0" t="n">
        <f aca="false">$C$7*EXP($C$8*B84+$C$9*C84)</f>
        <v>74148.2016782264</v>
      </c>
      <c r="F84" s="0" t="n">
        <f aca="false">IF(D84&gt;=90000,1,0)</f>
        <v>0</v>
      </c>
      <c r="G84" s="0" t="n">
        <f aca="false">IF(E84&gt;=90000,1,0)</f>
        <v>0</v>
      </c>
      <c r="H84" s="0" t="n">
        <f aca="false">IF(E84&gt;=100000,1,0)</f>
        <v>0</v>
      </c>
      <c r="I84" s="0" t="n">
        <f aca="false">Positions!$F$2*(G84-Positions!$G$2)-Positions!$F$3*(H84-Positions!$G$3)-Positions!$F$4*(F84-Positions!$G$4)</f>
        <v>-1620</v>
      </c>
      <c r="J84" s="0" t="n">
        <f aca="false">-I84</f>
        <v>1620</v>
      </c>
    </row>
    <row r="85" customFormat="false" ht="15" hidden="false" customHeight="false" outlineLevel="0" collapsed="false">
      <c r="B85" s="0" t="n">
        <f aca="true">NORMSINV(RAND())</f>
        <v>0.27589743965058</v>
      </c>
      <c r="C85" s="0" t="n">
        <f aca="true">NORMSINV(RAND())</f>
        <v>-0.0581856623151376</v>
      </c>
      <c r="D85" s="0" t="n">
        <f aca="false">$C$7*EXP($C$8*B85)</f>
        <v>91794.1629907817</v>
      </c>
      <c r="E85" s="0" t="n">
        <f aca="false">$C$7*EXP($C$8*B85+$C$9*C85)</f>
        <v>90202.5896167297</v>
      </c>
      <c r="F85" s="0" t="n">
        <f aca="false">IF(D85&gt;=90000,1,0)</f>
        <v>1</v>
      </c>
      <c r="G85" s="0" t="n">
        <f aca="false">IF(E85&gt;=90000,1,0)</f>
        <v>1</v>
      </c>
      <c r="H85" s="0" t="n">
        <f aca="false">IF(E85&gt;=100000,1,0)</f>
        <v>0</v>
      </c>
      <c r="I85" s="0" t="n">
        <f aca="false">Positions!$F$2*(G85-Positions!$G$2)-Positions!$F$3*(H85-Positions!$G$3)-Positions!$F$4*(F85-Positions!$G$4)</f>
        <v>4380</v>
      </c>
      <c r="J85" s="0" t="n">
        <f aca="false">-I85</f>
        <v>-4380</v>
      </c>
    </row>
    <row r="86" customFormat="false" ht="15" hidden="false" customHeight="false" outlineLevel="0" collapsed="false">
      <c r="B86" s="0" t="n">
        <f aca="true">NORMSINV(RAND())</f>
        <v>0.70017075448595</v>
      </c>
      <c r="C86" s="0" t="n">
        <f aca="true">NORMSINV(RAND())</f>
        <v>0.302427627575406</v>
      </c>
      <c r="D86" s="0" t="n">
        <f aca="false">$C$7*EXP($C$8*B86)</f>
        <v>99687.1589505439</v>
      </c>
      <c r="E86" s="0" t="n">
        <f aca="false">$C$7*EXP($C$8*B86+$C$9*C86)</f>
        <v>109174.381653168</v>
      </c>
      <c r="F86" s="0" t="n">
        <f aca="false">IF(D86&gt;=90000,1,0)</f>
        <v>1</v>
      </c>
      <c r="G86" s="0" t="n">
        <f aca="false">IF(E86&gt;=90000,1,0)</f>
        <v>1</v>
      </c>
      <c r="H86" s="0" t="n">
        <f aca="false">IF(E86&gt;=100000,1,0)</f>
        <v>1</v>
      </c>
      <c r="I86" s="0" t="n">
        <f aca="false">Positions!$F$2*(G86-Positions!$G$2)-Positions!$F$3*(H86-Positions!$G$3)-Positions!$F$4*(F86-Positions!$G$4)</f>
        <v>-1620</v>
      </c>
      <c r="J86" s="0" t="n">
        <f aca="false">-I86</f>
        <v>1620</v>
      </c>
    </row>
    <row r="87" customFormat="false" ht="15" hidden="false" customHeight="false" outlineLevel="0" collapsed="false">
      <c r="B87" s="0" t="n">
        <f aca="true">NORMSINV(RAND())</f>
        <v>-1.77658380946108</v>
      </c>
      <c r="C87" s="0" t="n">
        <f aca="true">NORMSINV(RAND())</f>
        <v>-0.943679367503641</v>
      </c>
      <c r="D87" s="0" t="n">
        <f aca="false">$C$7*EXP($C$8*B87)</f>
        <v>61590.0756949217</v>
      </c>
      <c r="E87" s="0" t="n">
        <f aca="false">$C$7*EXP($C$8*B87+$C$9*C87)</f>
        <v>46378.2823063223</v>
      </c>
      <c r="F87" s="0" t="n">
        <f aca="false">IF(D87&gt;=90000,1,0)</f>
        <v>0</v>
      </c>
      <c r="G87" s="0" t="n">
        <f aca="false">IF(E87&gt;=90000,1,0)</f>
        <v>0</v>
      </c>
      <c r="H87" s="0" t="n">
        <f aca="false">IF(E87&gt;=100000,1,0)</f>
        <v>0</v>
      </c>
      <c r="I87" s="0" t="n">
        <f aca="false">Positions!$F$2*(G87-Positions!$G$2)-Positions!$F$3*(H87-Positions!$G$3)-Positions!$F$4*(F87-Positions!$G$4)</f>
        <v>-1620</v>
      </c>
      <c r="J87" s="0" t="n">
        <f aca="false">-I87</f>
        <v>1620</v>
      </c>
    </row>
    <row r="88" customFormat="false" ht="15" hidden="false" customHeight="false" outlineLevel="0" collapsed="false">
      <c r="B88" s="0" t="n">
        <f aca="true">NORMSINV(RAND())</f>
        <v>1.02706856473002</v>
      </c>
      <c r="C88" s="0" t="n">
        <f aca="true">NORMSINV(RAND())</f>
        <v>-1.35797931570793</v>
      </c>
      <c r="D88" s="0" t="n">
        <f aca="false">$C$7*EXP($C$8*B88)</f>
        <v>106228.56752867</v>
      </c>
      <c r="E88" s="0" t="n">
        <f aca="false">$C$7*EXP($C$8*B88+$C$9*C88)</f>
        <v>70625.0784978445</v>
      </c>
      <c r="F88" s="0" t="n">
        <f aca="false">IF(D88&gt;=90000,1,0)</f>
        <v>1</v>
      </c>
      <c r="G88" s="0" t="n">
        <f aca="false">IF(E88&gt;=90000,1,0)</f>
        <v>0</v>
      </c>
      <c r="H88" s="0" t="n">
        <f aca="false">IF(E88&gt;=100000,1,0)</f>
        <v>0</v>
      </c>
      <c r="I88" s="0" t="n">
        <f aca="false">Positions!$F$2*(G88-Positions!$G$2)-Positions!$F$3*(H88-Positions!$G$3)-Positions!$F$4*(F88-Positions!$G$4)</f>
        <v>-5620</v>
      </c>
      <c r="J88" s="0" t="n">
        <f aca="false">-I88</f>
        <v>5620</v>
      </c>
    </row>
    <row r="89" customFormat="false" ht="15" hidden="false" customHeight="false" outlineLevel="0" collapsed="false">
      <c r="B89" s="0" t="n">
        <f aca="true">NORMSINV(RAND())</f>
        <v>0.677732346877789</v>
      </c>
      <c r="C89" s="0" t="n">
        <f aca="true">NORMSINV(RAND())</f>
        <v>-0.172919363852165</v>
      </c>
      <c r="D89" s="0" t="n">
        <f aca="false">$C$7*EXP($C$8*B89)</f>
        <v>99253.218449642</v>
      </c>
      <c r="E89" s="0" t="n">
        <f aca="false">$C$7*EXP($C$8*B89+$C$9*C89)</f>
        <v>94225.8810420922</v>
      </c>
      <c r="F89" s="0" t="n">
        <f aca="false">IF(D89&gt;=90000,1,0)</f>
        <v>1</v>
      </c>
      <c r="G89" s="0" t="n">
        <f aca="false">IF(E89&gt;=90000,1,0)</f>
        <v>1</v>
      </c>
      <c r="H89" s="0" t="n">
        <f aca="false">IF(E89&gt;=100000,1,0)</f>
        <v>0</v>
      </c>
      <c r="I89" s="0" t="n">
        <f aca="false">Positions!$F$2*(G89-Positions!$G$2)-Positions!$F$3*(H89-Positions!$G$3)-Positions!$F$4*(F89-Positions!$G$4)</f>
        <v>4380</v>
      </c>
      <c r="J89" s="0" t="n">
        <f aca="false">-I89</f>
        <v>-4380</v>
      </c>
    </row>
    <row r="90" customFormat="false" ht="15" hidden="false" customHeight="false" outlineLevel="0" collapsed="false">
      <c r="B90" s="0" t="n">
        <f aca="true">NORMSINV(RAND())</f>
        <v>-1.21140167332899</v>
      </c>
      <c r="C90" s="0" t="n">
        <f aca="true">NORMSINV(RAND())</f>
        <v>-0.698927196441342</v>
      </c>
      <c r="D90" s="0" t="n">
        <f aca="false">$C$7*EXP($C$8*B90)</f>
        <v>68743.6738001676</v>
      </c>
      <c r="E90" s="0" t="n">
        <f aca="false">$C$7*EXP($C$8*B90+$C$9*C90)</f>
        <v>55717.1287788353</v>
      </c>
      <c r="F90" s="0" t="n">
        <f aca="false">IF(D90&gt;=90000,1,0)</f>
        <v>0</v>
      </c>
      <c r="G90" s="0" t="n">
        <f aca="false">IF(E90&gt;=90000,1,0)</f>
        <v>0</v>
      </c>
      <c r="H90" s="0" t="n">
        <f aca="false">IF(E90&gt;=100000,1,0)</f>
        <v>0</v>
      </c>
      <c r="I90" s="0" t="n">
        <f aca="false">Positions!$F$2*(G90-Positions!$G$2)-Positions!$F$3*(H90-Positions!$G$3)-Positions!$F$4*(F90-Positions!$G$4)</f>
        <v>-1620</v>
      </c>
      <c r="J90" s="0" t="n">
        <f aca="false">-I90</f>
        <v>1620</v>
      </c>
    </row>
    <row r="91" customFormat="false" ht="15" hidden="false" customHeight="false" outlineLevel="0" collapsed="false">
      <c r="B91" s="0" t="n">
        <f aca="true">NORMSINV(RAND())</f>
        <v>0.139371030770938</v>
      </c>
      <c r="C91" s="0" t="n">
        <f aca="true">NORMSINV(RAND())</f>
        <v>0.174158800000175</v>
      </c>
      <c r="D91" s="0" t="n">
        <f aca="false">$C$7*EXP($C$8*B91)</f>
        <v>89389.65360492</v>
      </c>
      <c r="E91" s="0" t="n">
        <f aca="false">$C$7*EXP($C$8*B91+$C$9*C91)</f>
        <v>94194.0461268582</v>
      </c>
      <c r="F91" s="0" t="n">
        <f aca="false">IF(D91&gt;=90000,1,0)</f>
        <v>0</v>
      </c>
      <c r="G91" s="0" t="n">
        <f aca="false">IF(E91&gt;=90000,1,0)</f>
        <v>1</v>
      </c>
      <c r="H91" s="0" t="n">
        <f aca="false">IF(E91&gt;=100000,1,0)</f>
        <v>0</v>
      </c>
      <c r="I91" s="0" t="n">
        <f aca="false">Positions!$F$2*(G91-Positions!$G$2)-Positions!$F$3*(H91-Positions!$G$3)-Positions!$F$4*(F91-Positions!$G$4)</f>
        <v>8380</v>
      </c>
      <c r="J91" s="0" t="n">
        <f aca="false">-I91</f>
        <v>-8380</v>
      </c>
    </row>
    <row r="92" customFormat="false" ht="15" hidden="false" customHeight="false" outlineLevel="0" collapsed="false">
      <c r="B92" s="0" t="n">
        <f aca="true">NORMSINV(RAND())</f>
        <v>-1.86054383491567</v>
      </c>
      <c r="C92" s="0" t="n">
        <f aca="true">NORMSINV(RAND())</f>
        <v>-1.36042841927185</v>
      </c>
      <c r="D92" s="0" t="n">
        <f aca="false">$C$7*EXP($C$8*B92)</f>
        <v>60592.8593783009</v>
      </c>
      <c r="E92" s="0" t="n">
        <f aca="false">$C$7*EXP($C$8*B92+$C$9*C92)</f>
        <v>40254.9543562837</v>
      </c>
      <c r="F92" s="0" t="n">
        <f aca="false">IF(D92&gt;=90000,1,0)</f>
        <v>0</v>
      </c>
      <c r="G92" s="0" t="n">
        <f aca="false">IF(E92&gt;=90000,1,0)</f>
        <v>0</v>
      </c>
      <c r="H92" s="0" t="n">
        <f aca="false">IF(E92&gt;=100000,1,0)</f>
        <v>0</v>
      </c>
      <c r="I92" s="0" t="n">
        <f aca="false">Positions!$F$2*(G92-Positions!$G$2)-Positions!$F$3*(H92-Positions!$G$3)-Positions!$F$4*(F92-Positions!$G$4)</f>
        <v>-1620</v>
      </c>
      <c r="J92" s="0" t="n">
        <f aca="false">-I92</f>
        <v>1620</v>
      </c>
    </row>
    <row r="93" customFormat="false" ht="15" hidden="false" customHeight="false" outlineLevel="0" collapsed="false">
      <c r="B93" s="0" t="n">
        <f aca="true">NORMSINV(RAND())</f>
        <v>2.09747432426613</v>
      </c>
      <c r="C93" s="0" t="n">
        <f aca="true">NORMSINV(RAND())</f>
        <v>0.130534794490499</v>
      </c>
      <c r="D93" s="0" t="n">
        <f aca="false">$C$7*EXP($C$8*B93)</f>
        <v>130804.48601277</v>
      </c>
      <c r="E93" s="0" t="n">
        <f aca="false">$C$7*EXP($C$8*B93+$C$9*C93)</f>
        <v>136039.109769249</v>
      </c>
      <c r="F93" s="0" t="n">
        <f aca="false">IF(D93&gt;=90000,1,0)</f>
        <v>1</v>
      </c>
      <c r="G93" s="0" t="n">
        <f aca="false">IF(E93&gt;=90000,1,0)</f>
        <v>1</v>
      </c>
      <c r="H93" s="0" t="n">
        <f aca="false">IF(E93&gt;=100000,1,0)</f>
        <v>1</v>
      </c>
      <c r="I93" s="0" t="n">
        <f aca="false">Positions!$F$2*(G93-Positions!$G$2)-Positions!$F$3*(H93-Positions!$G$3)-Positions!$F$4*(F93-Positions!$G$4)</f>
        <v>-1620</v>
      </c>
      <c r="J93" s="0" t="n">
        <f aca="false">-I93</f>
        <v>1620</v>
      </c>
    </row>
    <row r="94" customFormat="false" ht="15" hidden="false" customHeight="false" outlineLevel="0" collapsed="false">
      <c r="B94" s="0" t="n">
        <f aca="true">NORMSINV(RAND())</f>
        <v>-0.568015675077433</v>
      </c>
      <c r="C94" s="0" t="n">
        <f aca="true">NORMSINV(RAND())</f>
        <v>-0.00516215568225728</v>
      </c>
      <c r="D94" s="0" t="n">
        <f aca="false">$C$7*EXP($C$8*B94)</f>
        <v>77903.6844995664</v>
      </c>
      <c r="E94" s="0" t="n">
        <f aca="false">$C$7*EXP($C$8*B94+$C$9*C94)</f>
        <v>77782.8919091645</v>
      </c>
      <c r="F94" s="0" t="n">
        <f aca="false">IF(D94&gt;=90000,1,0)</f>
        <v>0</v>
      </c>
      <c r="G94" s="0" t="n">
        <f aca="false">IF(E94&gt;=90000,1,0)</f>
        <v>0</v>
      </c>
      <c r="H94" s="0" t="n">
        <f aca="false">IF(E94&gt;=100000,1,0)</f>
        <v>0</v>
      </c>
      <c r="I94" s="0" t="n">
        <f aca="false">Positions!$F$2*(G94-Positions!$G$2)-Positions!$F$3*(H94-Positions!$G$3)-Positions!$F$4*(F94-Positions!$G$4)</f>
        <v>-1620</v>
      </c>
      <c r="J94" s="0" t="n">
        <f aca="false">-I94</f>
        <v>1620</v>
      </c>
    </row>
    <row r="95" customFormat="false" ht="15" hidden="false" customHeight="false" outlineLevel="0" collapsed="false">
      <c r="B95" s="0" t="n">
        <f aca="true">NORMSINV(RAND())</f>
        <v>-1.85043174368198</v>
      </c>
      <c r="C95" s="0" t="n">
        <f aca="true">NORMSINV(RAND())</f>
        <v>-0.886922024058924</v>
      </c>
      <c r="D95" s="0" t="n">
        <f aca="false">$C$7*EXP($C$8*B95)</f>
        <v>60712.1030420605</v>
      </c>
      <c r="E95" s="0" t="n">
        <f aca="false">$C$7*EXP($C$8*B95+$C$9*C95)</f>
        <v>46503.837682155</v>
      </c>
      <c r="F95" s="0" t="n">
        <f aca="false">IF(D95&gt;=90000,1,0)</f>
        <v>0</v>
      </c>
      <c r="G95" s="0" t="n">
        <f aca="false">IF(E95&gt;=90000,1,0)</f>
        <v>0</v>
      </c>
      <c r="H95" s="0" t="n">
        <f aca="false">IF(E95&gt;=100000,1,0)</f>
        <v>0</v>
      </c>
      <c r="I95" s="0" t="n">
        <f aca="false">Positions!$F$2*(G95-Positions!$G$2)-Positions!$F$3*(H95-Positions!$G$3)-Positions!$F$4*(F95-Positions!$G$4)</f>
        <v>-1620</v>
      </c>
      <c r="J95" s="0" t="n">
        <f aca="false">-I95</f>
        <v>1620</v>
      </c>
    </row>
    <row r="96" customFormat="false" ht="15" hidden="false" customHeight="false" outlineLevel="0" collapsed="false">
      <c r="B96" s="0" t="n">
        <f aca="true">NORMSINV(RAND())</f>
        <v>0.0798476568791213</v>
      </c>
      <c r="C96" s="0" t="n">
        <f aca="true">NORMSINV(RAND())</f>
        <v>0.518443269559432</v>
      </c>
      <c r="D96" s="0" t="n">
        <f aca="false">$C$7*EXP($C$8*B96)</f>
        <v>88361.139753354</v>
      </c>
      <c r="E96" s="0" t="n">
        <f aca="false">$C$7*EXP($C$8*B96+$C$9*C96)</f>
        <v>103262.678018344</v>
      </c>
      <c r="F96" s="0" t="n">
        <f aca="false">IF(D96&gt;=90000,1,0)</f>
        <v>0</v>
      </c>
      <c r="G96" s="0" t="n">
        <f aca="false">IF(E96&gt;=90000,1,0)</f>
        <v>1</v>
      </c>
      <c r="H96" s="0" t="n">
        <f aca="false">IF(E96&gt;=100000,1,0)</f>
        <v>1</v>
      </c>
      <c r="I96" s="0" t="n">
        <f aca="false">Positions!$F$2*(G96-Positions!$G$2)-Positions!$F$3*(H96-Positions!$G$3)-Positions!$F$4*(F96-Positions!$G$4)</f>
        <v>2380</v>
      </c>
      <c r="J96" s="0" t="n">
        <f aca="false">-I96</f>
        <v>-2380</v>
      </c>
    </row>
    <row r="97" customFormat="false" ht="15" hidden="false" customHeight="false" outlineLevel="0" collapsed="false">
      <c r="B97" s="0" t="n">
        <f aca="true">NORMSINV(RAND())</f>
        <v>0.472348349463809</v>
      </c>
      <c r="C97" s="0" t="n">
        <f aca="true">NORMSINV(RAND())</f>
        <v>-0.317630494554669</v>
      </c>
      <c r="D97" s="0" t="n">
        <f aca="false">$C$7*EXP($C$8*B97)</f>
        <v>95368.0039486892</v>
      </c>
      <c r="E97" s="0" t="n">
        <f aca="false">$C$7*EXP($C$8*B97+$C$9*C97)</f>
        <v>86683.5037359828</v>
      </c>
      <c r="F97" s="0" t="n">
        <f aca="false">IF(D97&gt;=90000,1,0)</f>
        <v>1</v>
      </c>
      <c r="G97" s="0" t="n">
        <f aca="false">IF(E97&gt;=90000,1,0)</f>
        <v>0</v>
      </c>
      <c r="H97" s="0" t="n">
        <f aca="false">IF(E97&gt;=100000,1,0)</f>
        <v>0</v>
      </c>
      <c r="I97" s="0" t="n">
        <f aca="false">Positions!$F$2*(G97-Positions!$G$2)-Positions!$F$3*(H97-Positions!$G$3)-Positions!$F$4*(F97-Positions!$G$4)</f>
        <v>-5620</v>
      </c>
      <c r="J97" s="0" t="n">
        <f aca="false">-I97</f>
        <v>5620</v>
      </c>
    </row>
    <row r="98" customFormat="false" ht="15" hidden="false" customHeight="false" outlineLevel="0" collapsed="false">
      <c r="B98" s="0" t="n">
        <f aca="true">NORMSINV(RAND())</f>
        <v>0.101685930841547</v>
      </c>
      <c r="C98" s="0" t="n">
        <f aca="true">NORMSINV(RAND())</f>
        <v>0.871698500496468</v>
      </c>
      <c r="D98" s="0" t="n">
        <f aca="false">$C$7*EXP($C$8*B98)</f>
        <v>88737.1051015125</v>
      </c>
      <c r="E98" s="0" t="n">
        <f aca="false">$C$7*EXP($C$8*B98+$C$9*C98)</f>
        <v>115319.919007536</v>
      </c>
      <c r="F98" s="0" t="n">
        <f aca="false">IF(D98&gt;=90000,1,0)</f>
        <v>0</v>
      </c>
      <c r="G98" s="0" t="n">
        <f aca="false">IF(E98&gt;=90000,1,0)</f>
        <v>1</v>
      </c>
      <c r="H98" s="0" t="n">
        <f aca="false">IF(E98&gt;=100000,1,0)</f>
        <v>1</v>
      </c>
      <c r="I98" s="0" t="n">
        <f aca="false">Positions!$F$2*(G98-Positions!$G$2)-Positions!$F$3*(H98-Positions!$G$3)-Positions!$F$4*(F98-Positions!$G$4)</f>
        <v>2380</v>
      </c>
      <c r="J98" s="0" t="n">
        <f aca="false">-I98</f>
        <v>-2380</v>
      </c>
    </row>
    <row r="99" customFormat="false" ht="15" hidden="false" customHeight="false" outlineLevel="0" collapsed="false">
      <c r="B99" s="0" t="n">
        <f aca="true">NORMSINV(RAND())</f>
        <v>-0.65245428734705</v>
      </c>
      <c r="C99" s="0" t="n">
        <f aca="true">NORMSINV(RAND())</f>
        <v>0.400851268621965</v>
      </c>
      <c r="D99" s="0" t="n">
        <f aca="false">$C$7*EXP($C$8*B99)</f>
        <v>76635.2004458402</v>
      </c>
      <c r="E99" s="0" t="n">
        <f aca="false">$C$7*EXP($C$8*B99+$C$9*C99)</f>
        <v>86448.7850597998</v>
      </c>
      <c r="F99" s="0" t="n">
        <f aca="false">IF(D99&gt;=90000,1,0)</f>
        <v>0</v>
      </c>
      <c r="G99" s="0" t="n">
        <f aca="false">IF(E99&gt;=90000,1,0)</f>
        <v>0</v>
      </c>
      <c r="H99" s="0" t="n">
        <f aca="false">IF(E99&gt;=100000,1,0)</f>
        <v>0</v>
      </c>
      <c r="I99" s="0" t="n">
        <f aca="false">Positions!$F$2*(G99-Positions!$G$2)-Positions!$F$3*(H99-Positions!$G$3)-Positions!$F$4*(F99-Positions!$G$4)</f>
        <v>-1620</v>
      </c>
      <c r="J99" s="0" t="n">
        <f aca="false">-I99</f>
        <v>1620</v>
      </c>
    </row>
    <row r="100" customFormat="false" ht="15" hidden="false" customHeight="false" outlineLevel="0" collapsed="false">
      <c r="B100" s="0" t="n">
        <f aca="true">NORMSINV(RAND())</f>
        <v>0.640668229773157</v>
      </c>
      <c r="C100" s="0" t="n">
        <f aca="true">NORMSINV(RAND())</f>
        <v>-2.64372616775622</v>
      </c>
      <c r="D100" s="0" t="n">
        <f aca="false">$C$7*EXP($C$8*B100)</f>
        <v>98540.5618436512</v>
      </c>
      <c r="E100" s="0" t="n">
        <f aca="false">$C$7*EXP($C$8*B100+$C$9*C100)</f>
        <v>44512.3089180556</v>
      </c>
      <c r="F100" s="0" t="n">
        <f aca="false">IF(D100&gt;=90000,1,0)</f>
        <v>1</v>
      </c>
      <c r="G100" s="0" t="n">
        <f aca="false">IF(E100&gt;=90000,1,0)</f>
        <v>0</v>
      </c>
      <c r="H100" s="0" t="n">
        <f aca="false">IF(E100&gt;=100000,1,0)</f>
        <v>0</v>
      </c>
      <c r="I100" s="0" t="n">
        <f aca="false">Positions!$F$2*(G100-Positions!$G$2)-Positions!$F$3*(H100-Positions!$G$3)-Positions!$F$4*(F100-Positions!$G$4)</f>
        <v>-5620</v>
      </c>
      <c r="J100" s="0" t="n">
        <f aca="false">-I100</f>
        <v>5620</v>
      </c>
    </row>
    <row r="101" customFormat="false" ht="15" hidden="false" customHeight="false" outlineLevel="0" collapsed="false">
      <c r="B101" s="0" t="n">
        <f aca="true">NORMSINV(RAND())</f>
        <v>-1.04153612235135</v>
      </c>
      <c r="C101" s="0" t="n">
        <f aca="true">NORMSINV(RAND())</f>
        <v>0.00531269437041589</v>
      </c>
      <c r="D101" s="0" t="n">
        <f aca="false">$C$7*EXP($C$8*B101)</f>
        <v>71051.8827079822</v>
      </c>
      <c r="E101" s="0" t="n">
        <f aca="false">$C$7*EXP($C$8*B101+$C$9*C101)</f>
        <v>71165.4427023998</v>
      </c>
      <c r="F101" s="0" t="n">
        <f aca="false">IF(D101&gt;=90000,1,0)</f>
        <v>0</v>
      </c>
      <c r="G101" s="0" t="n">
        <f aca="false">IF(E101&gt;=90000,1,0)</f>
        <v>0</v>
      </c>
      <c r="H101" s="0" t="n">
        <f aca="false">IF(E101&gt;=100000,1,0)</f>
        <v>0</v>
      </c>
      <c r="I101" s="0" t="n">
        <f aca="false">Positions!$F$2*(G101-Positions!$G$2)-Positions!$F$3*(H101-Positions!$G$3)-Positions!$F$4*(F101-Positions!$G$4)</f>
        <v>-1620</v>
      </c>
      <c r="J101" s="0" t="n">
        <f aca="false">-I101</f>
        <v>1620</v>
      </c>
    </row>
    <row r="102" customFormat="false" ht="15" hidden="false" customHeight="false" outlineLevel="0" collapsed="false">
      <c r="B102" s="0" t="n">
        <f aca="true">NORMSINV(RAND())</f>
        <v>0.397550848039203</v>
      </c>
      <c r="C102" s="0" t="n">
        <f aca="true">NORMSINV(RAND())</f>
        <v>1.27950258873648</v>
      </c>
      <c r="D102" s="0" t="n">
        <f aca="false">$C$7*EXP($C$8*B102)</f>
        <v>93991.1696037612</v>
      </c>
      <c r="E102" s="0" t="n">
        <f aca="false">$C$7*EXP($C$8*B102+$C$9*C102)</f>
        <v>138077.973296089</v>
      </c>
      <c r="F102" s="0" t="n">
        <f aca="false">IF(D102&gt;=90000,1,0)</f>
        <v>1</v>
      </c>
      <c r="G102" s="0" t="n">
        <f aca="false">IF(E102&gt;=90000,1,0)</f>
        <v>1</v>
      </c>
      <c r="H102" s="0" t="n">
        <f aca="false">IF(E102&gt;=100000,1,0)</f>
        <v>1</v>
      </c>
      <c r="I102" s="0" t="n">
        <f aca="false">Positions!$F$2*(G102-Positions!$G$2)-Positions!$F$3*(H102-Positions!$G$3)-Positions!$F$4*(F102-Positions!$G$4)</f>
        <v>-1620</v>
      </c>
      <c r="J102" s="0" t="n">
        <f aca="false">-I102</f>
        <v>1620</v>
      </c>
    </row>
    <row r="103" customFormat="false" ht="15" hidden="false" customHeight="false" outlineLevel="0" collapsed="false">
      <c r="B103" s="0" t="n">
        <f aca="true">NORMSINV(RAND())</f>
        <v>0.49152567972306</v>
      </c>
      <c r="C103" s="0" t="n">
        <f aca="true">NORMSINV(RAND())</f>
        <v>-1.19054213476557</v>
      </c>
      <c r="D103" s="0" t="n">
        <f aca="false">$C$7*EXP($C$8*B103)</f>
        <v>95724.2471830826</v>
      </c>
      <c r="E103" s="0" t="n">
        <f aca="false">$C$7*EXP($C$8*B103+$C$9*C103)</f>
        <v>66926.5252879664</v>
      </c>
      <c r="F103" s="0" t="n">
        <f aca="false">IF(D103&gt;=90000,1,0)</f>
        <v>1</v>
      </c>
      <c r="G103" s="0" t="n">
        <f aca="false">IF(E103&gt;=90000,1,0)</f>
        <v>0</v>
      </c>
      <c r="H103" s="0" t="n">
        <f aca="false">IF(E103&gt;=100000,1,0)</f>
        <v>0</v>
      </c>
      <c r="I103" s="0" t="n">
        <f aca="false">Positions!$F$2*(G103-Positions!$G$2)-Positions!$F$3*(H103-Positions!$G$3)-Positions!$F$4*(F103-Positions!$G$4)</f>
        <v>-5620</v>
      </c>
      <c r="J103" s="0" t="n">
        <f aca="false">-I103</f>
        <v>5620</v>
      </c>
    </row>
    <row r="104" customFormat="false" ht="15" hidden="false" customHeight="false" outlineLevel="0" collapsed="false">
      <c r="B104" s="0" t="n">
        <f aca="true">NORMSINV(RAND())</f>
        <v>-0.149856223976283</v>
      </c>
      <c r="C104" s="0" t="n">
        <f aca="true">NORMSINV(RAND())</f>
        <v>-1.4633348795814</v>
      </c>
      <c r="D104" s="0" t="n">
        <f aca="false">$C$7*EXP($C$8*B104)</f>
        <v>84501.7917910057</v>
      </c>
      <c r="E104" s="0" t="n">
        <f aca="false">$C$7*EXP($C$8*B104+$C$9*C104)</f>
        <v>54428.8938720769</v>
      </c>
      <c r="F104" s="0" t="n">
        <f aca="false">IF(D104&gt;=90000,1,0)</f>
        <v>0</v>
      </c>
      <c r="G104" s="0" t="n">
        <f aca="false">IF(E104&gt;=90000,1,0)</f>
        <v>0</v>
      </c>
      <c r="H104" s="0" t="n">
        <f aca="false">IF(E104&gt;=100000,1,0)</f>
        <v>0</v>
      </c>
      <c r="I104" s="0" t="n">
        <f aca="false">Positions!$F$2*(G104-Positions!$G$2)-Positions!$F$3*(H104-Positions!$G$3)-Positions!$F$4*(F104-Positions!$G$4)</f>
        <v>-1620</v>
      </c>
      <c r="J104" s="0" t="n">
        <f aca="false">-I104</f>
        <v>1620</v>
      </c>
    </row>
    <row r="105" customFormat="false" ht="15" hidden="false" customHeight="false" outlineLevel="0" collapsed="false">
      <c r="B105" s="0" t="n">
        <f aca="true">NORMSINV(RAND())</f>
        <v>-0.171598965571722</v>
      </c>
      <c r="C105" s="0" t="n">
        <f aca="true">NORMSINV(RAND())</f>
        <v>0.930380809080966</v>
      </c>
      <c r="D105" s="0" t="n">
        <f aca="false">$C$7*EXP($C$8*B105)</f>
        <v>84145.3336768165</v>
      </c>
      <c r="E105" s="0" t="n">
        <f aca="false">$C$7*EXP($C$8*B105+$C$9*C105)</f>
        <v>111298.678038589</v>
      </c>
      <c r="F105" s="0" t="n">
        <f aca="false">IF(D105&gt;=90000,1,0)</f>
        <v>0</v>
      </c>
      <c r="G105" s="0" t="n">
        <f aca="false">IF(E105&gt;=90000,1,0)</f>
        <v>1</v>
      </c>
      <c r="H105" s="0" t="n">
        <f aca="false">IF(E105&gt;=100000,1,0)</f>
        <v>1</v>
      </c>
      <c r="I105" s="0" t="n">
        <f aca="false">Positions!$F$2*(G105-Positions!$G$2)-Positions!$F$3*(H105-Positions!$G$3)-Positions!$F$4*(F105-Positions!$G$4)</f>
        <v>2380</v>
      </c>
      <c r="J105" s="0" t="n">
        <f aca="false">-I105</f>
        <v>-2380</v>
      </c>
    </row>
    <row r="106" customFormat="false" ht="15" hidden="false" customHeight="false" outlineLevel="0" collapsed="false">
      <c r="B106" s="0" t="n">
        <f aca="true">NORMSINV(RAND())</f>
        <v>-0.871977372797153</v>
      </c>
      <c r="C106" s="0" t="n">
        <f aca="true">NORMSINV(RAND())</f>
        <v>-1.02820236166267</v>
      </c>
      <c r="D106" s="0" t="n">
        <f aca="false">$C$7*EXP($C$8*B106)</f>
        <v>73433.21408321</v>
      </c>
      <c r="E106" s="0" t="n">
        <f aca="false">$C$7*EXP($C$8*B106+$C$9*C106)</f>
        <v>53909.1017335395</v>
      </c>
      <c r="F106" s="0" t="n">
        <f aca="false">IF(D106&gt;=90000,1,0)</f>
        <v>0</v>
      </c>
      <c r="G106" s="0" t="n">
        <f aca="false">IF(E106&gt;=90000,1,0)</f>
        <v>0</v>
      </c>
      <c r="H106" s="0" t="n">
        <f aca="false">IF(E106&gt;=100000,1,0)</f>
        <v>0</v>
      </c>
      <c r="I106" s="0" t="n">
        <f aca="false">Positions!$F$2*(G106-Positions!$G$2)-Positions!$F$3*(H106-Positions!$G$3)-Positions!$F$4*(F106-Positions!$G$4)</f>
        <v>-1620</v>
      </c>
      <c r="J106" s="0" t="n">
        <f aca="false">-I106</f>
        <v>1620</v>
      </c>
    </row>
    <row r="107" customFormat="false" ht="15" hidden="false" customHeight="false" outlineLevel="0" collapsed="false">
      <c r="B107" s="0" t="n">
        <f aca="true">NORMSINV(RAND())</f>
        <v>-0.82637674611508</v>
      </c>
      <c r="C107" s="0" t="n">
        <f aca="true">NORMSINV(RAND())</f>
        <v>0.146815767841528</v>
      </c>
      <c r="D107" s="0" t="n">
        <f aca="false">$C$7*EXP($C$8*B107)</f>
        <v>74087.1509907348</v>
      </c>
      <c r="E107" s="0" t="n">
        <f aca="false">$C$7*EXP($C$8*B107+$C$9*C107)</f>
        <v>77430.0422638157</v>
      </c>
      <c r="F107" s="0" t="n">
        <f aca="false">IF(D107&gt;=90000,1,0)</f>
        <v>0</v>
      </c>
      <c r="G107" s="0" t="n">
        <f aca="false">IF(E107&gt;=90000,1,0)</f>
        <v>0</v>
      </c>
      <c r="H107" s="0" t="n">
        <f aca="false">IF(E107&gt;=100000,1,0)</f>
        <v>0</v>
      </c>
      <c r="I107" s="0" t="n">
        <f aca="false">Positions!$F$2*(G107-Positions!$G$2)-Positions!$F$3*(H107-Positions!$G$3)-Positions!$F$4*(F107-Positions!$G$4)</f>
        <v>-1620</v>
      </c>
      <c r="J107" s="0" t="n">
        <f aca="false">-I107</f>
        <v>1620</v>
      </c>
    </row>
    <row r="108" customFormat="false" ht="15" hidden="false" customHeight="false" outlineLevel="0" collapsed="false">
      <c r="B108" s="0" t="n">
        <f aca="true">NORMSINV(RAND())</f>
        <v>0.249954513398815</v>
      </c>
      <c r="C108" s="0" t="n">
        <f aca="true">NORMSINV(RAND())</f>
        <v>1.50104968869976</v>
      </c>
      <c r="D108" s="0" t="n">
        <f aca="false">$C$7*EXP($C$8*B108)</f>
        <v>91332.3298199343</v>
      </c>
      <c r="E108" s="0" t="n">
        <f aca="false">$C$7*EXP($C$8*B108+$C$9*C108)</f>
        <v>143411.693271313</v>
      </c>
      <c r="F108" s="0" t="n">
        <f aca="false">IF(D108&gt;=90000,1,0)</f>
        <v>1</v>
      </c>
      <c r="G108" s="0" t="n">
        <f aca="false">IF(E108&gt;=90000,1,0)</f>
        <v>1</v>
      </c>
      <c r="H108" s="0" t="n">
        <f aca="false">IF(E108&gt;=100000,1,0)</f>
        <v>1</v>
      </c>
      <c r="I108" s="0" t="n">
        <f aca="false">Positions!$F$2*(G108-Positions!$G$2)-Positions!$F$3*(H108-Positions!$G$3)-Positions!$F$4*(F108-Positions!$G$4)</f>
        <v>-1620</v>
      </c>
      <c r="J108" s="0" t="n">
        <f aca="false">-I108</f>
        <v>1620</v>
      </c>
    </row>
    <row r="109" customFormat="false" ht="15" hidden="false" customHeight="false" outlineLevel="0" collapsed="false">
      <c r="B109" s="0" t="n">
        <f aca="true">NORMSINV(RAND())</f>
        <v>-1.54726398935293</v>
      </c>
      <c r="C109" s="0" t="n">
        <f aca="true">NORMSINV(RAND())</f>
        <v>1.09841448556107</v>
      </c>
      <c r="D109" s="0" t="n">
        <f aca="false">$C$7*EXP($C$8*B109)</f>
        <v>64398.195816438</v>
      </c>
      <c r="E109" s="0" t="n">
        <f aca="false">$C$7*EXP($C$8*B109+$C$9*C109)</f>
        <v>89592.2081932855</v>
      </c>
      <c r="F109" s="0" t="n">
        <f aca="false">IF(D109&gt;=90000,1,0)</f>
        <v>0</v>
      </c>
      <c r="G109" s="0" t="n">
        <f aca="false">IF(E109&gt;=90000,1,0)</f>
        <v>0</v>
      </c>
      <c r="H109" s="0" t="n">
        <f aca="false">IF(E109&gt;=100000,1,0)</f>
        <v>0</v>
      </c>
      <c r="I109" s="0" t="n">
        <f aca="false">Positions!$F$2*(G109-Positions!$G$2)-Positions!$F$3*(H109-Positions!$G$3)-Positions!$F$4*(F109-Positions!$G$4)</f>
        <v>-1620</v>
      </c>
      <c r="J109" s="0" t="n">
        <f aca="false">-I109</f>
        <v>1620</v>
      </c>
    </row>
    <row r="110" customFormat="false" ht="15" hidden="false" customHeight="false" outlineLevel="0" collapsed="false">
      <c r="B110" s="0" t="n">
        <f aca="true">NORMSINV(RAND())</f>
        <v>0.499738223554869</v>
      </c>
      <c r="C110" s="0" t="n">
        <f aca="true">NORMSINV(RAND())</f>
        <v>-0.19271483222538</v>
      </c>
      <c r="D110" s="0" t="n">
        <f aca="false">$C$7*EXP($C$8*B110)</f>
        <v>95877.2122726384</v>
      </c>
      <c r="E110" s="0" t="n">
        <f aca="false">$C$7*EXP($C$8*B110+$C$9*C110)</f>
        <v>90480.8630924972</v>
      </c>
      <c r="F110" s="0" t="n">
        <f aca="false">IF(D110&gt;=90000,1,0)</f>
        <v>1</v>
      </c>
      <c r="G110" s="0" t="n">
        <f aca="false">IF(E110&gt;=90000,1,0)</f>
        <v>1</v>
      </c>
      <c r="H110" s="0" t="n">
        <f aca="false">IF(E110&gt;=100000,1,0)</f>
        <v>0</v>
      </c>
      <c r="I110" s="0" t="n">
        <f aca="false">Positions!$F$2*(G110-Positions!$G$2)-Positions!$F$3*(H110-Positions!$G$3)-Positions!$F$4*(F110-Positions!$G$4)</f>
        <v>4380</v>
      </c>
      <c r="J110" s="0" t="n">
        <f aca="false">-I110</f>
        <v>-4380</v>
      </c>
    </row>
    <row r="111" customFormat="false" ht="15" hidden="false" customHeight="false" outlineLevel="0" collapsed="false">
      <c r="B111" s="0" t="n">
        <f aca="true">NORMSINV(RAND())</f>
        <v>0.521020010379147</v>
      </c>
      <c r="C111" s="0" t="n">
        <f aca="true">NORMSINV(RAND())</f>
        <v>0.0957475909730679</v>
      </c>
      <c r="D111" s="0" t="n">
        <f aca="false">$C$7*EXP($C$8*B111)</f>
        <v>96274.7406867254</v>
      </c>
      <c r="E111" s="0" t="n">
        <f aca="false">$C$7*EXP($C$8*B111+$C$9*C111)</f>
        <v>99085.9499449768</v>
      </c>
      <c r="F111" s="0" t="n">
        <f aca="false">IF(D111&gt;=90000,1,0)</f>
        <v>1</v>
      </c>
      <c r="G111" s="0" t="n">
        <f aca="false">IF(E111&gt;=90000,1,0)</f>
        <v>1</v>
      </c>
      <c r="H111" s="0" t="n">
        <f aca="false">IF(E111&gt;=100000,1,0)</f>
        <v>0</v>
      </c>
      <c r="I111" s="0" t="n">
        <f aca="false">Positions!$F$2*(G111-Positions!$G$2)-Positions!$F$3*(H111-Positions!$G$3)-Positions!$F$4*(F111-Positions!$G$4)</f>
        <v>4380</v>
      </c>
      <c r="J111" s="0" t="n">
        <f aca="false">-I111</f>
        <v>-4380</v>
      </c>
    </row>
    <row r="112" customFormat="false" ht="15" hidden="false" customHeight="false" outlineLevel="0" collapsed="false">
      <c r="B112" s="0" t="n">
        <f aca="true">NORMSINV(RAND())</f>
        <v>0.376704811249283</v>
      </c>
      <c r="C112" s="0" t="n">
        <f aca="true">NORMSINV(RAND())</f>
        <v>-0.00881945532905518</v>
      </c>
      <c r="D112" s="0" t="n">
        <f aca="false">$C$7*EXP($C$8*B112)</f>
        <v>93611.0006323507</v>
      </c>
      <c r="E112" s="0" t="n">
        <f aca="false">$C$7*EXP($C$8*B112+$C$9*C112)</f>
        <v>93363.1550361261</v>
      </c>
      <c r="F112" s="0" t="n">
        <f aca="false">IF(D112&gt;=90000,1,0)</f>
        <v>1</v>
      </c>
      <c r="G112" s="0" t="n">
        <f aca="false">IF(E112&gt;=90000,1,0)</f>
        <v>1</v>
      </c>
      <c r="H112" s="0" t="n">
        <f aca="false">IF(E112&gt;=100000,1,0)</f>
        <v>0</v>
      </c>
      <c r="I112" s="0" t="n">
        <f aca="false">Positions!$F$2*(G112-Positions!$G$2)-Positions!$F$3*(H112-Positions!$G$3)-Positions!$F$4*(F112-Positions!$G$4)</f>
        <v>4380</v>
      </c>
      <c r="J112" s="0" t="n">
        <f aca="false">-I112</f>
        <v>-4380</v>
      </c>
    </row>
    <row r="113" customFormat="false" ht="15" hidden="false" customHeight="false" outlineLevel="0" collapsed="false">
      <c r="B113" s="0" t="n">
        <f aca="true">NORMSINV(RAND())</f>
        <v>-0.1986364344558</v>
      </c>
      <c r="C113" s="0" t="n">
        <f aca="true">NORMSINV(RAND())</f>
        <v>0.971947275517554</v>
      </c>
      <c r="D113" s="0" t="n">
        <f aca="false">$C$7*EXP($C$8*B113)</f>
        <v>83704.1687329456</v>
      </c>
      <c r="E113" s="0" t="n">
        <f aca="false">$C$7*EXP($C$8*B113+$C$9*C113)</f>
        <v>112107.199387693</v>
      </c>
      <c r="F113" s="0" t="n">
        <f aca="false">IF(D113&gt;=90000,1,0)</f>
        <v>0</v>
      </c>
      <c r="G113" s="0" t="n">
        <f aca="false">IF(E113&gt;=90000,1,0)</f>
        <v>1</v>
      </c>
      <c r="H113" s="0" t="n">
        <f aca="false">IF(E113&gt;=100000,1,0)</f>
        <v>1</v>
      </c>
      <c r="I113" s="0" t="n">
        <f aca="false">Positions!$F$2*(G113-Positions!$G$2)-Positions!$F$3*(H113-Positions!$G$3)-Positions!$F$4*(F113-Positions!$G$4)</f>
        <v>2380</v>
      </c>
      <c r="J113" s="0" t="n">
        <f aca="false">-I113</f>
        <v>-2380</v>
      </c>
    </row>
    <row r="114" customFormat="false" ht="15" hidden="false" customHeight="false" outlineLevel="0" collapsed="false">
      <c r="B114" s="0" t="n">
        <f aca="true">NORMSINV(RAND())</f>
        <v>-0.434910246872003</v>
      </c>
      <c r="C114" s="0" t="n">
        <f aca="true">NORMSINV(RAND())</f>
        <v>-1.93455734624654</v>
      </c>
      <c r="D114" s="0" t="n">
        <f aca="false">$C$7*EXP($C$8*B114)</f>
        <v>79946.0396359599</v>
      </c>
      <c r="E114" s="0" t="n">
        <f aca="false">$C$7*EXP($C$8*B114+$C$9*C114)</f>
        <v>44693.3679534373</v>
      </c>
      <c r="F114" s="0" t="n">
        <f aca="false">IF(D114&gt;=90000,1,0)</f>
        <v>0</v>
      </c>
      <c r="G114" s="0" t="n">
        <f aca="false">IF(E114&gt;=90000,1,0)</f>
        <v>0</v>
      </c>
      <c r="H114" s="0" t="n">
        <f aca="false">IF(E114&gt;=100000,1,0)</f>
        <v>0</v>
      </c>
      <c r="I114" s="0" t="n">
        <f aca="false">Positions!$F$2*(G114-Positions!$G$2)-Positions!$F$3*(H114-Positions!$G$3)-Positions!$F$4*(F114-Positions!$G$4)</f>
        <v>-1620</v>
      </c>
      <c r="J114" s="0" t="n">
        <f aca="false">-I114</f>
        <v>1620</v>
      </c>
    </row>
    <row r="115" customFormat="false" ht="15" hidden="false" customHeight="false" outlineLevel="0" collapsed="false">
      <c r="B115" s="0" t="n">
        <f aca="true">NORMSINV(RAND())</f>
        <v>1.68174638203216</v>
      </c>
      <c r="C115" s="0" t="n">
        <f aca="true">NORMSINV(RAND())</f>
        <v>-1.39204325141618</v>
      </c>
      <c r="D115" s="0" t="n">
        <f aca="false">$C$7*EXP($C$8*B115)</f>
        <v>120647.972283451</v>
      </c>
      <c r="E115" s="0" t="n">
        <f aca="false">$C$7*EXP($C$8*B115+$C$9*C115)</f>
        <v>79394.5413787717</v>
      </c>
      <c r="F115" s="0" t="n">
        <f aca="false">IF(D115&gt;=90000,1,0)</f>
        <v>1</v>
      </c>
      <c r="G115" s="0" t="n">
        <f aca="false">IF(E115&gt;=90000,1,0)</f>
        <v>0</v>
      </c>
      <c r="H115" s="0" t="n">
        <f aca="false">IF(E115&gt;=100000,1,0)</f>
        <v>0</v>
      </c>
      <c r="I115" s="0" t="n">
        <f aca="false">Positions!$F$2*(G115-Positions!$G$2)-Positions!$F$3*(H115-Positions!$G$3)-Positions!$F$4*(F115-Positions!$G$4)</f>
        <v>-5620</v>
      </c>
      <c r="J115" s="0" t="n">
        <f aca="false">-I115</f>
        <v>5620</v>
      </c>
    </row>
    <row r="116" customFormat="false" ht="15" hidden="false" customHeight="false" outlineLevel="0" collapsed="false">
      <c r="B116" s="0" t="n">
        <f aca="true">NORMSINV(RAND())</f>
        <v>1.08606031877</v>
      </c>
      <c r="C116" s="0" t="n">
        <f aca="true">NORMSINV(RAND())</f>
        <v>-0.97659125914281</v>
      </c>
      <c r="D116" s="0" t="n">
        <f aca="false">$C$7*EXP($C$8*B116)</f>
        <v>107453.949379</v>
      </c>
      <c r="E116" s="0" t="n">
        <f aca="false">$C$7*EXP($C$8*B116+$C$9*C116)</f>
        <v>80117.926473782</v>
      </c>
      <c r="F116" s="0" t="n">
        <f aca="false">IF(D116&gt;=90000,1,0)</f>
        <v>1</v>
      </c>
      <c r="G116" s="0" t="n">
        <f aca="false">IF(E116&gt;=90000,1,0)</f>
        <v>0</v>
      </c>
      <c r="H116" s="0" t="n">
        <f aca="false">IF(E116&gt;=100000,1,0)</f>
        <v>0</v>
      </c>
      <c r="I116" s="0" t="n">
        <f aca="false">Positions!$F$2*(G116-Positions!$G$2)-Positions!$F$3*(H116-Positions!$G$3)-Positions!$F$4*(F116-Positions!$G$4)</f>
        <v>-5620</v>
      </c>
      <c r="J116" s="0" t="n">
        <f aca="false">-I116</f>
        <v>5620</v>
      </c>
    </row>
    <row r="117" customFormat="false" ht="15" hidden="false" customHeight="false" outlineLevel="0" collapsed="false">
      <c r="B117" s="0" t="n">
        <f aca="true">NORMSINV(RAND())</f>
        <v>0.361955224720043</v>
      </c>
      <c r="C117" s="0" t="n">
        <f aca="true">NORMSINV(RAND())</f>
        <v>1.25500728434118</v>
      </c>
      <c r="D117" s="0" t="n">
        <f aca="false">$C$7*EXP($C$8*B117)</f>
        <v>93342.9418252403</v>
      </c>
      <c r="E117" s="0" t="n">
        <f aca="false">$C$7*EXP($C$8*B117+$C$9*C117)</f>
        <v>136119.706779876</v>
      </c>
      <c r="F117" s="0" t="n">
        <f aca="false">IF(D117&gt;=90000,1,0)</f>
        <v>1</v>
      </c>
      <c r="G117" s="0" t="n">
        <f aca="false">IF(E117&gt;=90000,1,0)</f>
        <v>1</v>
      </c>
      <c r="H117" s="0" t="n">
        <f aca="false">IF(E117&gt;=100000,1,0)</f>
        <v>1</v>
      </c>
      <c r="I117" s="0" t="n">
        <f aca="false">Positions!$F$2*(G117-Positions!$G$2)-Positions!$F$3*(H117-Positions!$G$3)-Positions!$F$4*(F117-Positions!$G$4)</f>
        <v>-1620</v>
      </c>
      <c r="J117" s="0" t="n">
        <f aca="false">-I117</f>
        <v>1620</v>
      </c>
    </row>
    <row r="118" customFormat="false" ht="15" hidden="false" customHeight="false" outlineLevel="0" collapsed="false">
      <c r="B118" s="0" t="n">
        <f aca="true">NORMSINV(RAND())</f>
        <v>-1.7933067601431</v>
      </c>
      <c r="C118" s="0" t="n">
        <f aca="true">NORMSINV(RAND())</f>
        <v>0.448978480077421</v>
      </c>
      <c r="D118" s="0" t="n">
        <f aca="false">$C$7*EXP($C$8*B118)</f>
        <v>61390.1522510414</v>
      </c>
      <c r="E118" s="0" t="n">
        <f aca="false">$C$7*EXP($C$8*B118+$C$9*C118)</f>
        <v>70260.6640249765</v>
      </c>
      <c r="F118" s="0" t="n">
        <f aca="false">IF(D118&gt;=90000,1,0)</f>
        <v>0</v>
      </c>
      <c r="G118" s="0" t="n">
        <f aca="false">IF(E118&gt;=90000,1,0)</f>
        <v>0</v>
      </c>
      <c r="H118" s="0" t="n">
        <f aca="false">IF(E118&gt;=100000,1,0)</f>
        <v>0</v>
      </c>
      <c r="I118" s="0" t="n">
        <f aca="false">Positions!$F$2*(G118-Positions!$G$2)-Positions!$F$3*(H118-Positions!$G$3)-Positions!$F$4*(F118-Positions!$G$4)</f>
        <v>-1620</v>
      </c>
      <c r="J118" s="0" t="n">
        <f aca="false">-I118</f>
        <v>1620</v>
      </c>
    </row>
    <row r="119" customFormat="false" ht="15" hidden="false" customHeight="false" outlineLevel="0" collapsed="false">
      <c r="B119" s="0" t="n">
        <f aca="true">NORMSINV(RAND())</f>
        <v>0.843576835901341</v>
      </c>
      <c r="C119" s="0" t="n">
        <f aca="true">NORMSINV(RAND())</f>
        <v>1.57888478120472</v>
      </c>
      <c r="D119" s="0" t="n">
        <f aca="false">$C$7*EXP($C$8*B119)</f>
        <v>102505.678868041</v>
      </c>
      <c r="E119" s="0" t="n">
        <f aca="false">$C$7*EXP($C$8*B119+$C$9*C119)</f>
        <v>164766.615387793</v>
      </c>
      <c r="F119" s="0" t="n">
        <f aca="false">IF(D119&gt;=90000,1,0)</f>
        <v>1</v>
      </c>
      <c r="G119" s="0" t="n">
        <f aca="false">IF(E119&gt;=90000,1,0)</f>
        <v>1</v>
      </c>
      <c r="H119" s="0" t="n">
        <f aca="false">IF(E119&gt;=100000,1,0)</f>
        <v>1</v>
      </c>
      <c r="I119" s="0" t="n">
        <f aca="false">Positions!$F$2*(G119-Positions!$G$2)-Positions!$F$3*(H119-Positions!$G$3)-Positions!$F$4*(F119-Positions!$G$4)</f>
        <v>-1620</v>
      </c>
      <c r="J119" s="0" t="n">
        <f aca="false">-I119</f>
        <v>1620</v>
      </c>
    </row>
    <row r="120" customFormat="false" ht="15" hidden="false" customHeight="false" outlineLevel="0" collapsed="false">
      <c r="B120" s="0" t="n">
        <f aca="true">NORMSINV(RAND())</f>
        <v>-0.962000191049892</v>
      </c>
      <c r="C120" s="0" t="n">
        <f aca="true">NORMSINV(RAND())</f>
        <v>1.37103850379348</v>
      </c>
      <c r="D120" s="0" t="n">
        <f aca="false">$C$7*EXP($C$8*B120)</f>
        <v>72159.1361922293</v>
      </c>
      <c r="E120" s="0" t="n">
        <f aca="false">$C$7*EXP($C$8*B120+$C$9*C120)</f>
        <v>108962.878304821</v>
      </c>
      <c r="F120" s="0" t="n">
        <f aca="false">IF(D120&gt;=90000,1,0)</f>
        <v>0</v>
      </c>
      <c r="G120" s="0" t="n">
        <f aca="false">IF(E120&gt;=90000,1,0)</f>
        <v>1</v>
      </c>
      <c r="H120" s="0" t="n">
        <f aca="false">IF(E120&gt;=100000,1,0)</f>
        <v>1</v>
      </c>
      <c r="I120" s="0" t="n">
        <f aca="false">Positions!$F$2*(G120-Positions!$G$2)-Positions!$F$3*(H120-Positions!$G$3)-Positions!$F$4*(F120-Positions!$G$4)</f>
        <v>2380</v>
      </c>
      <c r="J120" s="0" t="n">
        <f aca="false">-I120</f>
        <v>-2380</v>
      </c>
    </row>
    <row r="121" customFormat="false" ht="15" hidden="false" customHeight="false" outlineLevel="0" collapsed="false">
      <c r="B121" s="0" t="n">
        <f aca="true">NORMSINV(RAND())</f>
        <v>0.28773562761724</v>
      </c>
      <c r="C121" s="0" t="n">
        <f aca="true">NORMSINV(RAND())</f>
        <v>0.212183109779319</v>
      </c>
      <c r="D121" s="0" t="n">
        <f aca="false">$C$7*EXP($C$8*B121)</f>
        <v>92005.680381761</v>
      </c>
      <c r="E121" s="0" t="n">
        <f aca="false">$C$7*EXP($C$8*B121+$C$9*C121)</f>
        <v>98065.1873095578</v>
      </c>
      <c r="F121" s="0" t="n">
        <f aca="false">IF(D121&gt;=90000,1,0)</f>
        <v>1</v>
      </c>
      <c r="G121" s="0" t="n">
        <f aca="false">IF(E121&gt;=90000,1,0)</f>
        <v>1</v>
      </c>
      <c r="H121" s="0" t="n">
        <f aca="false">IF(E121&gt;=100000,1,0)</f>
        <v>0</v>
      </c>
      <c r="I121" s="0" t="n">
        <f aca="false">Positions!$F$2*(G121-Positions!$G$2)-Positions!$F$3*(H121-Positions!$G$3)-Positions!$F$4*(F121-Positions!$G$4)</f>
        <v>4380</v>
      </c>
      <c r="J121" s="0" t="n">
        <f aca="false">-I121</f>
        <v>-4380</v>
      </c>
    </row>
    <row r="122" customFormat="false" ht="15" hidden="false" customHeight="false" outlineLevel="0" collapsed="false">
      <c r="B122" s="0" t="n">
        <f aca="true">NORMSINV(RAND())</f>
        <v>-1.21614641317285</v>
      </c>
      <c r="C122" s="0" t="n">
        <f aca="true">NORMSINV(RAND())</f>
        <v>0.0759008939846376</v>
      </c>
      <c r="D122" s="0" t="n">
        <f aca="false">$C$7*EXP($C$8*B122)</f>
        <v>68680.2881800404</v>
      </c>
      <c r="E122" s="0" t="n">
        <f aca="false">$C$7*EXP($C$8*B122+$C$9*C122)</f>
        <v>70265.2941813268</v>
      </c>
      <c r="F122" s="0" t="n">
        <f aca="false">IF(D122&gt;=90000,1,0)</f>
        <v>0</v>
      </c>
      <c r="G122" s="0" t="n">
        <f aca="false">IF(E122&gt;=90000,1,0)</f>
        <v>0</v>
      </c>
      <c r="H122" s="0" t="n">
        <f aca="false">IF(E122&gt;=100000,1,0)</f>
        <v>0</v>
      </c>
      <c r="I122" s="0" t="n">
        <f aca="false">Positions!$F$2*(G122-Positions!$G$2)-Positions!$F$3*(H122-Positions!$G$3)-Positions!$F$4*(F122-Positions!$G$4)</f>
        <v>-1620</v>
      </c>
      <c r="J122" s="0" t="n">
        <f aca="false">-I122</f>
        <v>1620</v>
      </c>
    </row>
    <row r="123" customFormat="false" ht="15" hidden="false" customHeight="false" outlineLevel="0" collapsed="false">
      <c r="B123" s="0" t="n">
        <f aca="true">NORMSINV(RAND())</f>
        <v>-1.48200736591644</v>
      </c>
      <c r="C123" s="0" t="n">
        <f aca="true">NORMSINV(RAND())</f>
        <v>0.441564015461113</v>
      </c>
      <c r="D123" s="0" t="n">
        <f aca="false">$C$7*EXP($C$8*B123)</f>
        <v>65220.4425025285</v>
      </c>
      <c r="E123" s="0" t="n">
        <f aca="false">$C$7*EXP($C$8*B123+$C$9*C123)</f>
        <v>74478.2274547761</v>
      </c>
      <c r="F123" s="0" t="n">
        <f aca="false">IF(D123&gt;=90000,1,0)</f>
        <v>0</v>
      </c>
      <c r="G123" s="0" t="n">
        <f aca="false">IF(E123&gt;=90000,1,0)</f>
        <v>0</v>
      </c>
      <c r="H123" s="0" t="n">
        <f aca="false">IF(E123&gt;=100000,1,0)</f>
        <v>0</v>
      </c>
      <c r="I123" s="0" t="n">
        <f aca="false">Positions!$F$2*(G123-Positions!$G$2)-Positions!$F$3*(H123-Positions!$G$3)-Positions!$F$4*(F123-Positions!$G$4)</f>
        <v>-1620</v>
      </c>
      <c r="J123" s="0" t="n">
        <f aca="false">-I123</f>
        <v>1620</v>
      </c>
    </row>
    <row r="124" customFormat="false" ht="15" hidden="false" customHeight="false" outlineLevel="0" collapsed="false">
      <c r="B124" s="0" t="n">
        <f aca="true">NORMSINV(RAND())</f>
        <v>1.18688418131088</v>
      </c>
      <c r="C124" s="0" t="n">
        <f aca="true">NORMSINV(RAND())</f>
        <v>-0.398985026102526</v>
      </c>
      <c r="D124" s="0" t="n">
        <f aca="false">$C$7*EXP($C$8*B124)</f>
        <v>109581.084966578</v>
      </c>
      <c r="E124" s="0" t="n">
        <f aca="false">$C$7*EXP($C$8*B124+$C$9*C124)</f>
        <v>97196.0543237234</v>
      </c>
      <c r="F124" s="0" t="n">
        <f aca="false">IF(D124&gt;=90000,1,0)</f>
        <v>1</v>
      </c>
      <c r="G124" s="0" t="n">
        <f aca="false">IF(E124&gt;=90000,1,0)</f>
        <v>1</v>
      </c>
      <c r="H124" s="0" t="n">
        <f aca="false">IF(E124&gt;=100000,1,0)</f>
        <v>0</v>
      </c>
      <c r="I124" s="0" t="n">
        <f aca="false">Positions!$F$2*(G124-Positions!$G$2)-Positions!$F$3*(H124-Positions!$G$3)-Positions!$F$4*(F124-Positions!$G$4)</f>
        <v>4380</v>
      </c>
      <c r="J124" s="0" t="n">
        <f aca="false">-I124</f>
        <v>-4380</v>
      </c>
    </row>
    <row r="125" customFormat="false" ht="15" hidden="false" customHeight="false" outlineLevel="0" collapsed="false">
      <c r="B125" s="0" t="n">
        <f aca="true">NORMSINV(RAND())</f>
        <v>0.34701696069285</v>
      </c>
      <c r="C125" s="0" t="n">
        <f aca="true">NORMSINV(RAND())</f>
        <v>-2.11290917024222</v>
      </c>
      <c r="D125" s="0" t="n">
        <f aca="false">$C$7*EXP($C$8*B125)</f>
        <v>93072.2363745304</v>
      </c>
      <c r="E125" s="0" t="n">
        <f aca="false">$C$7*EXP($C$8*B125+$C$9*C125)</f>
        <v>49315.4143017967</v>
      </c>
      <c r="F125" s="0" t="n">
        <f aca="false">IF(D125&gt;=90000,1,0)</f>
        <v>1</v>
      </c>
      <c r="G125" s="0" t="n">
        <f aca="false">IF(E125&gt;=90000,1,0)</f>
        <v>0</v>
      </c>
      <c r="H125" s="0" t="n">
        <f aca="false">IF(E125&gt;=100000,1,0)</f>
        <v>0</v>
      </c>
      <c r="I125" s="0" t="n">
        <f aca="false">Positions!$F$2*(G125-Positions!$G$2)-Positions!$F$3*(H125-Positions!$G$3)-Positions!$F$4*(F125-Positions!$G$4)</f>
        <v>-5620</v>
      </c>
      <c r="J125" s="0" t="n">
        <f aca="false">-I125</f>
        <v>5620</v>
      </c>
    </row>
    <row r="126" customFormat="false" ht="15" hidden="false" customHeight="false" outlineLevel="0" collapsed="false">
      <c r="B126" s="0" t="n">
        <f aca="true">NORMSINV(RAND())</f>
        <v>-1.5042738832918</v>
      </c>
      <c r="C126" s="0" t="n">
        <f aca="true">NORMSINV(RAND())</f>
        <v>-1.58424178245618</v>
      </c>
      <c r="D126" s="0" t="n">
        <f aca="false">$C$7*EXP($C$8*B126)</f>
        <v>64938.7065814607</v>
      </c>
      <c r="E126" s="0" t="n">
        <f aca="false">$C$7*EXP($C$8*B126+$C$9*C126)</f>
        <v>40335.0863088447</v>
      </c>
      <c r="F126" s="0" t="n">
        <f aca="false">IF(D126&gt;=90000,1,0)</f>
        <v>0</v>
      </c>
      <c r="G126" s="0" t="n">
        <f aca="false">IF(E126&gt;=90000,1,0)</f>
        <v>0</v>
      </c>
      <c r="H126" s="0" t="n">
        <f aca="false">IF(E126&gt;=100000,1,0)</f>
        <v>0</v>
      </c>
      <c r="I126" s="0" t="n">
        <f aca="false">Positions!$F$2*(G126-Positions!$G$2)-Positions!$F$3*(H126-Positions!$G$3)-Positions!$F$4*(F126-Positions!$G$4)</f>
        <v>-1620</v>
      </c>
      <c r="J126" s="0" t="n">
        <f aca="false">-I126</f>
        <v>1620</v>
      </c>
    </row>
    <row r="127" customFormat="false" ht="15" hidden="false" customHeight="false" outlineLevel="0" collapsed="false">
      <c r="B127" s="0" t="n">
        <f aca="true">NORMSINV(RAND())</f>
        <v>0.505310978094903</v>
      </c>
      <c r="C127" s="0" t="n">
        <f aca="true">NORMSINV(RAND())</f>
        <v>-1.38665585136418</v>
      </c>
      <c r="D127" s="0" t="n">
        <f aca="false">$C$7*EXP($C$8*B127)</f>
        <v>95981.1483938682</v>
      </c>
      <c r="E127" s="0" t="n">
        <f aca="false">$C$7*EXP($C$8*B127+$C$9*C127)</f>
        <v>63264.4704146794</v>
      </c>
      <c r="F127" s="0" t="n">
        <f aca="false">IF(D127&gt;=90000,1,0)</f>
        <v>1</v>
      </c>
      <c r="G127" s="0" t="n">
        <f aca="false">IF(E127&gt;=90000,1,0)</f>
        <v>0</v>
      </c>
      <c r="H127" s="0" t="n">
        <f aca="false">IF(E127&gt;=100000,1,0)</f>
        <v>0</v>
      </c>
      <c r="I127" s="0" t="n">
        <f aca="false">Positions!$F$2*(G127-Positions!$G$2)-Positions!$F$3*(H127-Positions!$G$3)-Positions!$F$4*(F127-Positions!$G$4)</f>
        <v>-5620</v>
      </c>
      <c r="J127" s="0" t="n">
        <f aca="false">-I127</f>
        <v>5620</v>
      </c>
    </row>
    <row r="128" customFormat="false" ht="15" hidden="false" customHeight="false" outlineLevel="0" collapsed="false">
      <c r="B128" s="0" t="n">
        <f aca="true">NORMSINV(RAND())</f>
        <v>1.62286636626454</v>
      </c>
      <c r="C128" s="0" t="n">
        <f aca="true">NORMSINV(RAND())</f>
        <v>1.11716199683242</v>
      </c>
      <c r="D128" s="0" t="n">
        <f aca="false">$C$7*EXP($C$8*B128)</f>
        <v>119274.719762554</v>
      </c>
      <c r="E128" s="0" t="n">
        <f aca="false">$C$7*EXP($C$8*B128+$C$9*C128)</f>
        <v>166875.433879867</v>
      </c>
      <c r="F128" s="0" t="n">
        <f aca="false">IF(D128&gt;=90000,1,0)</f>
        <v>1</v>
      </c>
      <c r="G128" s="0" t="n">
        <f aca="false">IF(E128&gt;=90000,1,0)</f>
        <v>1</v>
      </c>
      <c r="H128" s="0" t="n">
        <f aca="false">IF(E128&gt;=100000,1,0)</f>
        <v>1</v>
      </c>
      <c r="I128" s="0" t="n">
        <f aca="false">Positions!$F$2*(G128-Positions!$G$2)-Positions!$F$3*(H128-Positions!$G$3)-Positions!$F$4*(F128-Positions!$G$4)</f>
        <v>-1620</v>
      </c>
      <c r="J128" s="0" t="n">
        <f aca="false">-I128</f>
        <v>1620</v>
      </c>
    </row>
    <row r="129" customFormat="false" ht="15" hidden="false" customHeight="false" outlineLevel="0" collapsed="false">
      <c r="B129" s="0" t="n">
        <f aca="true">NORMSINV(RAND())</f>
        <v>-0.326901029293258</v>
      </c>
      <c r="C129" s="0" t="n">
        <f aca="true">NORMSINV(RAND())</f>
        <v>0.670025045592681</v>
      </c>
      <c r="D129" s="0" t="n">
        <f aca="false">$C$7*EXP($C$8*B129)</f>
        <v>81642.6089757491</v>
      </c>
      <c r="E129" s="0" t="n">
        <f aca="false">$C$7*EXP($C$8*B129+$C$9*C129)</f>
        <v>99859.122926233</v>
      </c>
      <c r="F129" s="0" t="n">
        <f aca="false">IF(D129&gt;=90000,1,0)</f>
        <v>0</v>
      </c>
      <c r="G129" s="0" t="n">
        <f aca="false">IF(E129&gt;=90000,1,0)</f>
        <v>1</v>
      </c>
      <c r="H129" s="0" t="n">
        <f aca="false">IF(E129&gt;=100000,1,0)</f>
        <v>0</v>
      </c>
      <c r="I129" s="0" t="n">
        <f aca="false">Positions!$F$2*(G129-Positions!$G$2)-Positions!$F$3*(H129-Positions!$G$3)-Positions!$F$4*(F129-Positions!$G$4)</f>
        <v>8380</v>
      </c>
      <c r="J129" s="0" t="n">
        <f aca="false">-I129</f>
        <v>-8380</v>
      </c>
    </row>
    <row r="130" customFormat="false" ht="15" hidden="false" customHeight="false" outlineLevel="0" collapsed="false">
      <c r="B130" s="0" t="n">
        <f aca="true">NORMSINV(RAND())</f>
        <v>0.788333984768394</v>
      </c>
      <c r="C130" s="0" t="n">
        <f aca="true">NORMSINV(RAND())</f>
        <v>-1.32785056543349</v>
      </c>
      <c r="D130" s="0" t="n">
        <f aca="false">$C$7*EXP($C$8*B130)</f>
        <v>101410.614262662</v>
      </c>
      <c r="E130" s="0" t="n">
        <f aca="false">$C$7*EXP($C$8*B130+$C$9*C130)</f>
        <v>68035.2993093567</v>
      </c>
      <c r="F130" s="0" t="n">
        <f aca="false">IF(D130&gt;=90000,1,0)</f>
        <v>1</v>
      </c>
      <c r="G130" s="0" t="n">
        <f aca="false">IF(E130&gt;=90000,1,0)</f>
        <v>0</v>
      </c>
      <c r="H130" s="0" t="n">
        <f aca="false">IF(E130&gt;=100000,1,0)</f>
        <v>0</v>
      </c>
      <c r="I130" s="0" t="n">
        <f aca="false">Positions!$F$2*(G130-Positions!$G$2)-Positions!$F$3*(H130-Positions!$G$3)-Positions!$F$4*(F130-Positions!$G$4)</f>
        <v>-5620</v>
      </c>
      <c r="J130" s="0" t="n">
        <f aca="false">-I130</f>
        <v>5620</v>
      </c>
    </row>
    <row r="131" customFormat="false" ht="15" hidden="false" customHeight="false" outlineLevel="0" collapsed="false">
      <c r="B131" s="0" t="n">
        <f aca="true">NORMSINV(RAND())</f>
        <v>0.494681443870563</v>
      </c>
      <c r="C131" s="0" t="n">
        <f aca="true">NORMSINV(RAND())</f>
        <v>-0.10354164839209</v>
      </c>
      <c r="D131" s="0" t="n">
        <f aca="false">$C$7*EXP($C$8*B131)</f>
        <v>95782.9968806096</v>
      </c>
      <c r="E131" s="0" t="n">
        <f aca="false">$C$7*EXP($C$8*B131+$C$9*C131)</f>
        <v>92847.7101923085</v>
      </c>
      <c r="F131" s="0" t="n">
        <f aca="false">IF(D131&gt;=90000,1,0)</f>
        <v>1</v>
      </c>
      <c r="G131" s="0" t="n">
        <f aca="false">IF(E131&gt;=90000,1,0)</f>
        <v>1</v>
      </c>
      <c r="H131" s="0" t="n">
        <f aca="false">IF(E131&gt;=100000,1,0)</f>
        <v>0</v>
      </c>
      <c r="I131" s="0" t="n">
        <f aca="false">Positions!$F$2*(G131-Positions!$G$2)-Positions!$F$3*(H131-Positions!$G$3)-Positions!$F$4*(F131-Positions!$G$4)</f>
        <v>4380</v>
      </c>
      <c r="J131" s="0" t="n">
        <f aca="false">-I131</f>
        <v>-4380</v>
      </c>
    </row>
    <row r="132" customFormat="false" ht="15" hidden="false" customHeight="false" outlineLevel="0" collapsed="false">
      <c r="B132" s="0" t="n">
        <f aca="true">NORMSINV(RAND())</f>
        <v>-1.53408518482686</v>
      </c>
      <c r="C132" s="0" t="n">
        <f aca="true">NORMSINV(RAND())</f>
        <v>-0.342819534914584</v>
      </c>
      <c r="D132" s="0" t="n">
        <f aca="false">$C$7*EXP($C$8*B132)</f>
        <v>64563.4118233215</v>
      </c>
      <c r="E132" s="0" t="n">
        <f aca="false">$C$7*EXP($C$8*B132+$C$9*C132)</f>
        <v>58241.4047126389</v>
      </c>
      <c r="F132" s="0" t="n">
        <f aca="false">IF(D132&gt;=90000,1,0)</f>
        <v>0</v>
      </c>
      <c r="G132" s="0" t="n">
        <f aca="false">IF(E132&gt;=90000,1,0)</f>
        <v>0</v>
      </c>
      <c r="H132" s="0" t="n">
        <f aca="false">IF(E132&gt;=100000,1,0)</f>
        <v>0</v>
      </c>
      <c r="I132" s="0" t="n">
        <f aca="false">Positions!$F$2*(G132-Positions!$G$2)-Positions!$F$3*(H132-Positions!$G$3)-Positions!$F$4*(F132-Positions!$G$4)</f>
        <v>-1620</v>
      </c>
      <c r="J132" s="0" t="n">
        <f aca="false">-I132</f>
        <v>1620</v>
      </c>
    </row>
    <row r="133" customFormat="false" ht="15" hidden="false" customHeight="false" outlineLevel="0" collapsed="false">
      <c r="B133" s="0" t="n">
        <f aca="true">NORMSINV(RAND())</f>
        <v>0.58407544987031</v>
      </c>
      <c r="C133" s="0" t="n">
        <f aca="true">NORMSINV(RAND())</f>
        <v>0.198591403274565</v>
      </c>
      <c r="D133" s="0" t="n">
        <f aca="false">$C$7*EXP($C$8*B133)</f>
        <v>97462.2735155731</v>
      </c>
      <c r="E133" s="0" t="n">
        <f aca="false">$C$7*EXP($C$8*B133+$C$9*C133)</f>
        <v>103457.595323087</v>
      </c>
      <c r="F133" s="0" t="n">
        <f aca="false">IF(D133&gt;=90000,1,0)</f>
        <v>1</v>
      </c>
      <c r="G133" s="0" t="n">
        <f aca="false">IF(E133&gt;=90000,1,0)</f>
        <v>1</v>
      </c>
      <c r="H133" s="0" t="n">
        <f aca="false">IF(E133&gt;=100000,1,0)</f>
        <v>1</v>
      </c>
      <c r="I133" s="0" t="n">
        <f aca="false">Positions!$F$2*(G133-Positions!$G$2)-Positions!$F$3*(H133-Positions!$G$3)-Positions!$F$4*(F133-Positions!$G$4)</f>
        <v>-1620</v>
      </c>
      <c r="J133" s="0" t="n">
        <f aca="false">-I133</f>
        <v>1620</v>
      </c>
    </row>
    <row r="134" customFormat="false" ht="15" hidden="false" customHeight="false" outlineLevel="0" collapsed="false">
      <c r="B134" s="0" t="n">
        <f aca="true">NORMSINV(RAND())</f>
        <v>0.244122329248684</v>
      </c>
      <c r="C134" s="0" t="n">
        <f aca="true">NORMSINV(RAND())</f>
        <v>0.392577672862318</v>
      </c>
      <c r="D134" s="0" t="n">
        <f aca="false">$C$7*EXP($C$8*B134)</f>
        <v>91228.8262180823</v>
      </c>
      <c r="E134" s="0" t="n">
        <f aca="false">$C$7*EXP($C$8*B134+$C$9*C134)</f>
        <v>102655.583697183</v>
      </c>
      <c r="F134" s="0" t="n">
        <f aca="false">IF(D134&gt;=90000,1,0)</f>
        <v>1</v>
      </c>
      <c r="G134" s="0" t="n">
        <f aca="false">IF(E134&gt;=90000,1,0)</f>
        <v>1</v>
      </c>
      <c r="H134" s="0" t="n">
        <f aca="false">IF(E134&gt;=100000,1,0)</f>
        <v>1</v>
      </c>
      <c r="I134" s="0" t="n">
        <f aca="false">Positions!$F$2*(G134-Positions!$G$2)-Positions!$F$3*(H134-Positions!$G$3)-Positions!$F$4*(F134-Positions!$G$4)</f>
        <v>-1620</v>
      </c>
      <c r="J134" s="0" t="n">
        <f aca="false">-I134</f>
        <v>1620</v>
      </c>
    </row>
    <row r="135" customFormat="false" ht="15" hidden="false" customHeight="false" outlineLevel="0" collapsed="false">
      <c r="B135" s="0" t="n">
        <f aca="true">NORMSINV(RAND())</f>
        <v>0.193532645224332</v>
      </c>
      <c r="C135" s="0" t="n">
        <f aca="true">NORMSINV(RAND())</f>
        <v>-0.0518571977359859</v>
      </c>
      <c r="D135" s="0" t="n">
        <f aca="false">$C$7*EXP($C$8*B135)</f>
        <v>90335.9198986328</v>
      </c>
      <c r="E135" s="0" t="n">
        <f aca="false">$C$7*EXP($C$8*B135+$C$9*C135)</f>
        <v>88938.6603687816</v>
      </c>
      <c r="F135" s="0" t="n">
        <f aca="false">IF(D135&gt;=90000,1,0)</f>
        <v>1</v>
      </c>
      <c r="G135" s="0" t="n">
        <f aca="false">IF(E135&gt;=90000,1,0)</f>
        <v>0</v>
      </c>
      <c r="H135" s="0" t="n">
        <f aca="false">IF(E135&gt;=100000,1,0)</f>
        <v>0</v>
      </c>
      <c r="I135" s="0" t="n">
        <f aca="false">Positions!$F$2*(G135-Positions!$G$2)-Positions!$F$3*(H135-Positions!$G$3)-Positions!$F$4*(F135-Positions!$G$4)</f>
        <v>-5620</v>
      </c>
      <c r="J135" s="0" t="n">
        <f aca="false">-I135</f>
        <v>5620</v>
      </c>
    </row>
    <row r="136" customFormat="false" ht="15" hidden="false" customHeight="false" outlineLevel="0" collapsed="false">
      <c r="B136" s="0" t="n">
        <f aca="true">NORMSINV(RAND())</f>
        <v>-0.501010990509308</v>
      </c>
      <c r="C136" s="0" t="n">
        <f aca="true">NORMSINV(RAND())</f>
        <v>0.362188053556476</v>
      </c>
      <c r="D136" s="0" t="n">
        <f aca="false">$C$7*EXP($C$8*B136)</f>
        <v>78925.1905815506</v>
      </c>
      <c r="E136" s="0" t="n">
        <f aca="false">$C$7*EXP($C$8*B136+$C$9*C136)</f>
        <v>88003.2689703034</v>
      </c>
      <c r="F136" s="0" t="n">
        <f aca="false">IF(D136&gt;=90000,1,0)</f>
        <v>0</v>
      </c>
      <c r="G136" s="0" t="n">
        <f aca="false">IF(E136&gt;=90000,1,0)</f>
        <v>0</v>
      </c>
      <c r="H136" s="0" t="n">
        <f aca="false">IF(E136&gt;=100000,1,0)</f>
        <v>0</v>
      </c>
      <c r="I136" s="0" t="n">
        <f aca="false">Positions!$F$2*(G136-Positions!$G$2)-Positions!$F$3*(H136-Positions!$G$3)-Positions!$F$4*(F136-Positions!$G$4)</f>
        <v>-1620</v>
      </c>
      <c r="J136" s="0" t="n">
        <f aca="false">-I136</f>
        <v>1620</v>
      </c>
    </row>
    <row r="137" customFormat="false" ht="15" hidden="false" customHeight="false" outlineLevel="0" collapsed="false">
      <c r="B137" s="0" t="n">
        <f aca="true">NORMSINV(RAND())</f>
        <v>-0.748830838530566</v>
      </c>
      <c r="C137" s="0" t="n">
        <f aca="true">NORMSINV(RAND())</f>
        <v>-1.35539982507266</v>
      </c>
      <c r="D137" s="0" t="n">
        <f aca="false">$C$7*EXP($C$8*B137)</f>
        <v>75212.5995335413</v>
      </c>
      <c r="E137" s="0" t="n">
        <f aca="false">$C$7*EXP($C$8*B137+$C$9*C137)</f>
        <v>50043.1877752273</v>
      </c>
      <c r="F137" s="0" t="n">
        <f aca="false">IF(D137&gt;=90000,1,0)</f>
        <v>0</v>
      </c>
      <c r="G137" s="0" t="n">
        <f aca="false">IF(E137&gt;=90000,1,0)</f>
        <v>0</v>
      </c>
      <c r="H137" s="0" t="n">
        <f aca="false">IF(E137&gt;=100000,1,0)</f>
        <v>0</v>
      </c>
      <c r="I137" s="0" t="n">
        <f aca="false">Positions!$F$2*(G137-Positions!$G$2)-Positions!$F$3*(H137-Positions!$G$3)-Positions!$F$4*(F137-Positions!$G$4)</f>
        <v>-1620</v>
      </c>
      <c r="J137" s="0" t="n">
        <f aca="false">-I137</f>
        <v>1620</v>
      </c>
    </row>
    <row r="138" customFormat="false" ht="15" hidden="false" customHeight="false" outlineLevel="0" collapsed="false">
      <c r="B138" s="0" t="n">
        <f aca="true">NORMSINV(RAND())</f>
        <v>-1.75248488203773</v>
      </c>
      <c r="C138" s="0" t="n">
        <f aca="true">NORMSINV(RAND())</f>
        <v>-1.69367914082089</v>
      </c>
      <c r="D138" s="0" t="n">
        <f aca="false">$C$7*EXP($C$8*B138)</f>
        <v>61879.3248928039</v>
      </c>
      <c r="E138" s="0" t="n">
        <f aca="false">$C$7*EXP($C$8*B138+$C$9*C138)</f>
        <v>37191.0142675433</v>
      </c>
      <c r="F138" s="0" t="n">
        <f aca="false">IF(D138&gt;=90000,1,0)</f>
        <v>0</v>
      </c>
      <c r="G138" s="0" t="n">
        <f aca="false">IF(E138&gt;=90000,1,0)</f>
        <v>0</v>
      </c>
      <c r="H138" s="0" t="n">
        <f aca="false">IF(E138&gt;=100000,1,0)</f>
        <v>0</v>
      </c>
      <c r="I138" s="0" t="n">
        <f aca="false">Positions!$F$2*(G138-Positions!$G$2)-Positions!$F$3*(H138-Positions!$G$3)-Positions!$F$4*(F138-Positions!$G$4)</f>
        <v>-1620</v>
      </c>
      <c r="J138" s="0" t="n">
        <f aca="false">-I138</f>
        <v>1620</v>
      </c>
    </row>
    <row r="139" customFormat="false" ht="15" hidden="false" customHeight="false" outlineLevel="0" collapsed="false">
      <c r="B139" s="0" t="n">
        <f aca="true">NORMSINV(RAND())</f>
        <v>0.375753943535203</v>
      </c>
      <c r="C139" s="0" t="n">
        <f aca="true">NORMSINV(RAND())</f>
        <v>-0.635127809345184</v>
      </c>
      <c r="D139" s="0" t="n">
        <f aca="false">$C$7*EXP($C$8*B139)</f>
        <v>93593.6963837533</v>
      </c>
      <c r="E139" s="0" t="n">
        <f aca="false">$C$7*EXP($C$8*B139+$C$9*C139)</f>
        <v>77327.0628377056</v>
      </c>
      <c r="F139" s="0" t="n">
        <f aca="false">IF(D139&gt;=90000,1,0)</f>
        <v>1</v>
      </c>
      <c r="G139" s="0" t="n">
        <f aca="false">IF(E139&gt;=90000,1,0)</f>
        <v>0</v>
      </c>
      <c r="H139" s="0" t="n">
        <f aca="false">IF(E139&gt;=100000,1,0)</f>
        <v>0</v>
      </c>
      <c r="I139" s="0" t="n">
        <f aca="false">Positions!$F$2*(G139-Positions!$G$2)-Positions!$F$3*(H139-Positions!$G$3)-Positions!$F$4*(F139-Positions!$G$4)</f>
        <v>-5620</v>
      </c>
      <c r="J139" s="0" t="n">
        <f aca="false">-I139</f>
        <v>5620</v>
      </c>
    </row>
    <row r="140" customFormat="false" ht="15" hidden="false" customHeight="false" outlineLevel="0" collapsed="false">
      <c r="B140" s="0" t="n">
        <f aca="true">NORMSINV(RAND())</f>
        <v>2.09997491674325</v>
      </c>
      <c r="C140" s="0" t="n">
        <f aca="true">NORMSINV(RAND())</f>
        <v>0.673261869964422</v>
      </c>
      <c r="D140" s="0" t="n">
        <f aca="false">$C$7*EXP($C$8*B140)</f>
        <v>130868.094788045</v>
      </c>
      <c r="E140" s="0" t="n">
        <f aca="false">$C$7*EXP($C$8*B140+$C$9*C140)</f>
        <v>160223.869373326</v>
      </c>
      <c r="F140" s="0" t="n">
        <f aca="false">IF(D140&gt;=90000,1,0)</f>
        <v>1</v>
      </c>
      <c r="G140" s="0" t="n">
        <f aca="false">IF(E140&gt;=90000,1,0)</f>
        <v>1</v>
      </c>
      <c r="H140" s="0" t="n">
        <f aca="false">IF(E140&gt;=100000,1,0)</f>
        <v>1</v>
      </c>
      <c r="I140" s="0" t="n">
        <f aca="false">Positions!$F$2*(G140-Positions!$G$2)-Positions!$F$3*(H140-Positions!$G$3)-Positions!$F$4*(F140-Positions!$G$4)</f>
        <v>-1620</v>
      </c>
      <c r="J140" s="0" t="n">
        <f aca="false">-I140</f>
        <v>1620</v>
      </c>
    </row>
    <row r="141" customFormat="false" ht="15" hidden="false" customHeight="false" outlineLevel="0" collapsed="false">
      <c r="B141" s="0" t="n">
        <f aca="true">NORMSINV(RAND())</f>
        <v>-0.861261553248469</v>
      </c>
      <c r="C141" s="0" t="n">
        <f aca="true">NORMSINV(RAND())</f>
        <v>0.78855163094588</v>
      </c>
      <c r="D141" s="0" t="n">
        <f aca="false">$C$7*EXP($C$8*B141)</f>
        <v>73586.3638396165</v>
      </c>
      <c r="E141" s="0" t="n">
        <f aca="false">$C$7*EXP($C$8*B141+$C$9*C141)</f>
        <v>93269.9412387739</v>
      </c>
      <c r="F141" s="0" t="n">
        <f aca="false">IF(D141&gt;=90000,1,0)</f>
        <v>0</v>
      </c>
      <c r="G141" s="0" t="n">
        <f aca="false">IF(E141&gt;=90000,1,0)</f>
        <v>1</v>
      </c>
      <c r="H141" s="0" t="n">
        <f aca="false">IF(E141&gt;=100000,1,0)</f>
        <v>0</v>
      </c>
      <c r="I141" s="0" t="n">
        <f aca="false">Positions!$F$2*(G141-Positions!$G$2)-Positions!$F$3*(H141-Positions!$G$3)-Positions!$F$4*(F141-Positions!$G$4)</f>
        <v>8380</v>
      </c>
      <c r="J141" s="0" t="n">
        <f aca="false">-I141</f>
        <v>-8380</v>
      </c>
    </row>
    <row r="142" customFormat="false" ht="15" hidden="false" customHeight="false" outlineLevel="0" collapsed="false">
      <c r="B142" s="0" t="n">
        <f aca="true">NORMSINV(RAND())</f>
        <v>-0.474345405805527</v>
      </c>
      <c r="C142" s="0" t="n">
        <f aca="true">NORMSINV(RAND())</f>
        <v>-1.95729534775374</v>
      </c>
      <c r="D142" s="0" t="n">
        <f aca="false">$C$7*EXP($C$8*B142)</f>
        <v>79335.4314386543</v>
      </c>
      <c r="E142" s="0" t="n">
        <f aca="false">$C$7*EXP($C$8*B142+$C$9*C142)</f>
        <v>44049.8973405697</v>
      </c>
      <c r="F142" s="0" t="n">
        <f aca="false">IF(D142&gt;=90000,1,0)</f>
        <v>0</v>
      </c>
      <c r="G142" s="0" t="n">
        <f aca="false">IF(E142&gt;=90000,1,0)</f>
        <v>0</v>
      </c>
      <c r="H142" s="0" t="n">
        <f aca="false">IF(E142&gt;=100000,1,0)</f>
        <v>0</v>
      </c>
      <c r="I142" s="0" t="n">
        <f aca="false">Positions!$F$2*(G142-Positions!$G$2)-Positions!$F$3*(H142-Positions!$G$3)-Positions!$F$4*(F142-Positions!$G$4)</f>
        <v>-1620</v>
      </c>
      <c r="J142" s="0" t="n">
        <f aca="false">-I142</f>
        <v>1620</v>
      </c>
    </row>
    <row r="143" customFormat="false" ht="15" hidden="false" customHeight="false" outlineLevel="0" collapsed="false">
      <c r="B143" s="0" t="n">
        <f aca="true">NORMSINV(RAND())</f>
        <v>-0.984211543852252</v>
      </c>
      <c r="C143" s="0" t="n">
        <f aca="true">NORMSINV(RAND())</f>
        <v>-0.46549524274247</v>
      </c>
      <c r="D143" s="0" t="n">
        <f aca="false">$C$7*EXP($C$8*B143)</f>
        <v>71848.19744169</v>
      </c>
      <c r="E143" s="0" t="n">
        <f aca="false">$C$7*EXP($C$8*B143+$C$9*C143)</f>
        <v>62466.3450920519</v>
      </c>
      <c r="F143" s="0" t="n">
        <f aca="false">IF(D143&gt;=90000,1,0)</f>
        <v>0</v>
      </c>
      <c r="G143" s="0" t="n">
        <f aca="false">IF(E143&gt;=90000,1,0)</f>
        <v>0</v>
      </c>
      <c r="H143" s="0" t="n">
        <f aca="false">IF(E143&gt;=100000,1,0)</f>
        <v>0</v>
      </c>
      <c r="I143" s="0" t="n">
        <f aca="false">Positions!$F$2*(G143-Positions!$G$2)-Positions!$F$3*(H143-Positions!$G$3)-Positions!$F$4*(F143-Positions!$G$4)</f>
        <v>-1620</v>
      </c>
      <c r="J143" s="0" t="n">
        <f aca="false">-I143</f>
        <v>1620</v>
      </c>
    </row>
    <row r="144" customFormat="false" ht="15" hidden="false" customHeight="false" outlineLevel="0" collapsed="false">
      <c r="B144" s="0" t="n">
        <f aca="true">NORMSINV(RAND())</f>
        <v>-0.339754329858113</v>
      </c>
      <c r="C144" s="0" t="n">
        <f aca="true">NORMSINV(RAND())</f>
        <v>-0.665704673088675</v>
      </c>
      <c r="D144" s="0" t="n">
        <f aca="false">$C$7*EXP($C$8*B144)</f>
        <v>81438.8414805248</v>
      </c>
      <c r="E144" s="0" t="n">
        <f aca="false">$C$7*EXP($C$8*B144+$C$9*C144)</f>
        <v>66669.1215972656</v>
      </c>
      <c r="F144" s="0" t="n">
        <f aca="false">IF(D144&gt;=90000,1,0)</f>
        <v>0</v>
      </c>
      <c r="G144" s="0" t="n">
        <f aca="false">IF(E144&gt;=90000,1,0)</f>
        <v>0</v>
      </c>
      <c r="H144" s="0" t="n">
        <f aca="false">IF(E144&gt;=100000,1,0)</f>
        <v>0</v>
      </c>
      <c r="I144" s="0" t="n">
        <f aca="false">Positions!$F$2*(G144-Positions!$G$2)-Positions!$F$3*(H144-Positions!$G$3)-Positions!$F$4*(F144-Positions!$G$4)</f>
        <v>-1620</v>
      </c>
      <c r="J144" s="0" t="n">
        <f aca="false">-I144</f>
        <v>1620</v>
      </c>
    </row>
    <row r="145" customFormat="false" ht="15" hidden="false" customHeight="false" outlineLevel="0" collapsed="false">
      <c r="B145" s="0" t="n">
        <f aca="true">NORMSINV(RAND())</f>
        <v>-1.13287868298401</v>
      </c>
      <c r="C145" s="0" t="n">
        <f aca="true">NORMSINV(RAND())</f>
        <v>-0.752750029115912</v>
      </c>
      <c r="D145" s="0" t="n">
        <f aca="false">$C$7*EXP($C$8*B145)</f>
        <v>69801.2088955886</v>
      </c>
      <c r="E145" s="0" t="n">
        <f aca="false">$C$7*EXP($C$8*B145+$C$9*C145)</f>
        <v>55666.3102501435</v>
      </c>
      <c r="F145" s="0" t="n">
        <f aca="false">IF(D145&gt;=90000,1,0)</f>
        <v>0</v>
      </c>
      <c r="G145" s="0" t="n">
        <f aca="false">IF(E145&gt;=90000,1,0)</f>
        <v>0</v>
      </c>
      <c r="H145" s="0" t="n">
        <f aca="false">IF(E145&gt;=100000,1,0)</f>
        <v>0</v>
      </c>
      <c r="I145" s="0" t="n">
        <f aca="false">Positions!$F$2*(G145-Positions!$G$2)-Positions!$F$3*(H145-Positions!$G$3)-Positions!$F$4*(F145-Positions!$G$4)</f>
        <v>-1620</v>
      </c>
      <c r="J145" s="0" t="n">
        <f aca="false">-I145</f>
        <v>1620</v>
      </c>
    </row>
    <row r="146" customFormat="false" ht="15" hidden="false" customHeight="false" outlineLevel="0" collapsed="false">
      <c r="B146" s="0" t="n">
        <f aca="true">NORMSINV(RAND())</f>
        <v>0.474197905965409</v>
      </c>
      <c r="C146" s="0" t="n">
        <f aca="true">NORMSINV(RAND())</f>
        <v>1.04860552995152</v>
      </c>
      <c r="D146" s="0" t="n">
        <f aca="false">$C$7*EXP($C$8*B146)</f>
        <v>95402.3039615787</v>
      </c>
      <c r="E146" s="0" t="n">
        <f aca="false">$C$7*EXP($C$8*B146+$C$9*C146)</f>
        <v>130753.376028661</v>
      </c>
      <c r="F146" s="0" t="n">
        <f aca="false">IF(D146&gt;=90000,1,0)</f>
        <v>1</v>
      </c>
      <c r="G146" s="0" t="n">
        <f aca="false">IF(E146&gt;=90000,1,0)</f>
        <v>1</v>
      </c>
      <c r="H146" s="0" t="n">
        <f aca="false">IF(E146&gt;=100000,1,0)</f>
        <v>1</v>
      </c>
      <c r="I146" s="0" t="n">
        <f aca="false">Positions!$F$2*(G146-Positions!$G$2)-Positions!$F$3*(H146-Positions!$G$3)-Positions!$F$4*(F146-Positions!$G$4)</f>
        <v>-1620</v>
      </c>
      <c r="J146" s="0" t="n">
        <f aca="false">-I146</f>
        <v>1620</v>
      </c>
    </row>
    <row r="147" customFormat="false" ht="15" hidden="false" customHeight="false" outlineLevel="0" collapsed="false">
      <c r="B147" s="0" t="n">
        <f aca="true">NORMSINV(RAND())</f>
        <v>0.990929847618776</v>
      </c>
      <c r="C147" s="0" t="n">
        <f aca="true">NORMSINV(RAND())</f>
        <v>-0.130414126170859</v>
      </c>
      <c r="D147" s="0" t="n">
        <f aca="false">$C$7*EXP($C$8*B147)</f>
        <v>105484.803557967</v>
      </c>
      <c r="E147" s="0" t="n">
        <f aca="false">$C$7*EXP($C$8*B147+$C$9*C147)</f>
        <v>101429.552371531</v>
      </c>
      <c r="F147" s="0" t="n">
        <f aca="false">IF(D147&gt;=90000,1,0)</f>
        <v>1</v>
      </c>
      <c r="G147" s="0" t="n">
        <f aca="false">IF(E147&gt;=90000,1,0)</f>
        <v>1</v>
      </c>
      <c r="H147" s="0" t="n">
        <f aca="false">IF(E147&gt;=100000,1,0)</f>
        <v>1</v>
      </c>
      <c r="I147" s="0" t="n">
        <f aca="false">Positions!$F$2*(G147-Positions!$G$2)-Positions!$F$3*(H147-Positions!$G$3)-Positions!$F$4*(F147-Positions!$G$4)</f>
        <v>-1620</v>
      </c>
      <c r="J147" s="0" t="n">
        <f aca="false">-I147</f>
        <v>1620</v>
      </c>
    </row>
    <row r="148" customFormat="false" ht="15" hidden="false" customHeight="false" outlineLevel="0" collapsed="false">
      <c r="B148" s="0" t="n">
        <f aca="true">NORMSINV(RAND())</f>
        <v>-0.968320934422969</v>
      </c>
      <c r="C148" s="0" t="n">
        <f aca="true">NORMSINV(RAND())</f>
        <v>0.683726461281331</v>
      </c>
      <c r="D148" s="0" t="n">
        <f aca="false">$C$7*EXP($C$8*B148)</f>
        <v>72070.514801681</v>
      </c>
      <c r="E148" s="0" t="n">
        <f aca="false">$C$7*EXP($C$8*B148+$C$9*C148)</f>
        <v>88515.0661787957</v>
      </c>
      <c r="F148" s="0" t="n">
        <f aca="false">IF(D148&gt;=90000,1,0)</f>
        <v>0</v>
      </c>
      <c r="G148" s="0" t="n">
        <f aca="false">IF(E148&gt;=90000,1,0)</f>
        <v>0</v>
      </c>
      <c r="H148" s="0" t="n">
        <f aca="false">IF(E148&gt;=100000,1,0)</f>
        <v>0</v>
      </c>
      <c r="I148" s="0" t="n">
        <f aca="false">Positions!$F$2*(G148-Positions!$G$2)-Positions!$F$3*(H148-Positions!$G$3)-Positions!$F$4*(F148-Positions!$G$4)</f>
        <v>-1620</v>
      </c>
      <c r="J148" s="0" t="n">
        <f aca="false">-I148</f>
        <v>1620</v>
      </c>
    </row>
    <row r="149" customFormat="false" ht="15" hidden="false" customHeight="false" outlineLevel="0" collapsed="false">
      <c r="B149" s="0" t="n">
        <f aca="true">NORMSINV(RAND())</f>
        <v>2.14580597217227</v>
      </c>
      <c r="C149" s="0" t="n">
        <f aca="true">NORMSINV(RAND())</f>
        <v>-1.07445324431808</v>
      </c>
      <c r="D149" s="0" t="n">
        <f aca="false">$C$7*EXP($C$8*B149)</f>
        <v>132039.415659844</v>
      </c>
      <c r="E149" s="0" t="n">
        <f aca="false">$C$7*EXP($C$8*B149+$C$9*C149)</f>
        <v>95594.9963871136</v>
      </c>
      <c r="F149" s="0" t="n">
        <f aca="false">IF(D149&gt;=90000,1,0)</f>
        <v>1</v>
      </c>
      <c r="G149" s="0" t="n">
        <f aca="false">IF(E149&gt;=90000,1,0)</f>
        <v>1</v>
      </c>
      <c r="H149" s="0" t="n">
        <f aca="false">IF(E149&gt;=100000,1,0)</f>
        <v>0</v>
      </c>
      <c r="I149" s="0" t="n">
        <f aca="false">Positions!$F$2*(G149-Positions!$G$2)-Positions!$F$3*(H149-Positions!$G$3)-Positions!$F$4*(F149-Positions!$G$4)</f>
        <v>4380</v>
      </c>
      <c r="J149" s="0" t="n">
        <f aca="false">-I149</f>
        <v>-4380</v>
      </c>
    </row>
    <row r="150" customFormat="false" ht="15" hidden="false" customHeight="false" outlineLevel="0" collapsed="false">
      <c r="B150" s="0" t="n">
        <f aca="true">NORMSINV(RAND())</f>
        <v>-0.557881331698086</v>
      </c>
      <c r="C150" s="0" t="n">
        <f aca="true">NORMSINV(RAND())</f>
        <v>0.757966687530132</v>
      </c>
      <c r="D150" s="0" t="n">
        <f aca="false">$C$7*EXP($C$8*B150)</f>
        <v>78057.3326858495</v>
      </c>
      <c r="E150" s="0" t="n">
        <f aca="false">$C$7*EXP($C$8*B150+$C$9*C150)</f>
        <v>98031.4086270366</v>
      </c>
      <c r="F150" s="0" t="n">
        <f aca="false">IF(D150&gt;=90000,1,0)</f>
        <v>0</v>
      </c>
      <c r="G150" s="0" t="n">
        <f aca="false">IF(E150&gt;=90000,1,0)</f>
        <v>1</v>
      </c>
      <c r="H150" s="0" t="n">
        <f aca="false">IF(E150&gt;=100000,1,0)</f>
        <v>0</v>
      </c>
      <c r="I150" s="0" t="n">
        <f aca="false">Positions!$F$2*(G150-Positions!$G$2)-Positions!$F$3*(H150-Positions!$G$3)-Positions!$F$4*(F150-Positions!$G$4)</f>
        <v>8380</v>
      </c>
      <c r="J150" s="0" t="n">
        <f aca="false">-I150</f>
        <v>-8380</v>
      </c>
    </row>
    <row r="151" customFormat="false" ht="15" hidden="false" customHeight="false" outlineLevel="0" collapsed="false">
      <c r="B151" s="0" t="n">
        <f aca="true">NORMSINV(RAND())</f>
        <v>-0.329902718098716</v>
      </c>
      <c r="C151" s="0" t="n">
        <f aca="true">NORMSINV(RAND())</f>
        <v>0.333144418283922</v>
      </c>
      <c r="D151" s="0" t="n">
        <f aca="false">$C$7*EXP($C$8*B151)</f>
        <v>81594.9766573673</v>
      </c>
      <c r="E151" s="0" t="n">
        <f aca="false">$C$7*EXP($C$8*B151+$C$9*C151)</f>
        <v>90189.2925500974</v>
      </c>
      <c r="F151" s="0" t="n">
        <f aca="false">IF(D151&gt;=90000,1,0)</f>
        <v>0</v>
      </c>
      <c r="G151" s="0" t="n">
        <f aca="false">IF(E151&gt;=90000,1,0)</f>
        <v>1</v>
      </c>
      <c r="H151" s="0" t="n">
        <f aca="false">IF(E151&gt;=100000,1,0)</f>
        <v>0</v>
      </c>
      <c r="I151" s="0" t="n">
        <f aca="false">Positions!$F$2*(G151-Positions!$G$2)-Positions!$F$3*(H151-Positions!$G$3)-Positions!$F$4*(F151-Positions!$G$4)</f>
        <v>8380</v>
      </c>
      <c r="J151" s="0" t="n">
        <f aca="false">-I151</f>
        <v>-8380</v>
      </c>
    </row>
    <row r="152" customFormat="false" ht="15" hidden="false" customHeight="false" outlineLevel="0" collapsed="false">
      <c r="B152" s="0" t="n">
        <f aca="true">NORMSINV(RAND())</f>
        <v>-2.39554331134519</v>
      </c>
      <c r="C152" s="0" t="n">
        <f aca="true">NORMSINV(RAND())</f>
        <v>-0.153309086225647</v>
      </c>
      <c r="D152" s="0" t="n">
        <f aca="false">$C$7*EXP($C$8*B152)</f>
        <v>54606.9556599033</v>
      </c>
      <c r="E152" s="0" t="n">
        <f aca="false">$C$7*EXP($C$8*B152+$C$9*C152)</f>
        <v>52147.5211979079</v>
      </c>
      <c r="F152" s="0" t="n">
        <f aca="false">IF(D152&gt;=90000,1,0)</f>
        <v>0</v>
      </c>
      <c r="G152" s="0" t="n">
        <f aca="false">IF(E152&gt;=90000,1,0)</f>
        <v>0</v>
      </c>
      <c r="H152" s="0" t="n">
        <f aca="false">IF(E152&gt;=100000,1,0)</f>
        <v>0</v>
      </c>
      <c r="I152" s="0" t="n">
        <f aca="false">Positions!$F$2*(G152-Positions!$G$2)-Positions!$F$3*(H152-Positions!$G$3)-Positions!$F$4*(F152-Positions!$G$4)</f>
        <v>-1620</v>
      </c>
      <c r="J152" s="0" t="n">
        <f aca="false">-I152</f>
        <v>1620</v>
      </c>
    </row>
    <row r="153" customFormat="false" ht="15" hidden="false" customHeight="false" outlineLevel="0" collapsed="false">
      <c r="B153" s="0" t="n">
        <f aca="true">NORMSINV(RAND())</f>
        <v>0.999105489922477</v>
      </c>
      <c r="C153" s="0" t="n">
        <f aca="true">NORMSINV(RAND())</f>
        <v>-0.815496055758326</v>
      </c>
      <c r="D153" s="0" t="n">
        <f aca="false">$C$7*EXP($C$8*B153)</f>
        <v>105652.6077815</v>
      </c>
      <c r="E153" s="0" t="n">
        <f aca="false">$C$7*EXP($C$8*B153+$C$9*C153)</f>
        <v>82683.3954163409</v>
      </c>
      <c r="F153" s="0" t="n">
        <f aca="false">IF(D153&gt;=90000,1,0)</f>
        <v>1</v>
      </c>
      <c r="G153" s="0" t="n">
        <f aca="false">IF(E153&gt;=90000,1,0)</f>
        <v>0</v>
      </c>
      <c r="H153" s="0" t="n">
        <f aca="false">IF(E153&gt;=100000,1,0)</f>
        <v>0</v>
      </c>
      <c r="I153" s="0" t="n">
        <f aca="false">Positions!$F$2*(G153-Positions!$G$2)-Positions!$F$3*(H153-Positions!$G$3)-Positions!$F$4*(F153-Positions!$G$4)</f>
        <v>-5620</v>
      </c>
      <c r="J153" s="0" t="n">
        <f aca="false">-I153</f>
        <v>5620</v>
      </c>
    </row>
    <row r="154" customFormat="false" ht="15" hidden="false" customHeight="false" outlineLevel="0" collapsed="false">
      <c r="B154" s="0" t="n">
        <f aca="true">NORMSINV(RAND())</f>
        <v>-3.22452953616131</v>
      </c>
      <c r="C154" s="0" t="n">
        <f aca="true">NORMSINV(RAND())</f>
        <v>0.419947706963524</v>
      </c>
      <c r="D154" s="0" t="n">
        <f aca="false">$C$7*EXP($C$8*B154)</f>
        <v>46478.4109765624</v>
      </c>
      <c r="E154" s="0" t="n">
        <f aca="false">$C$7*EXP($C$8*B154+$C$9*C154)</f>
        <v>52732.0776247033</v>
      </c>
      <c r="F154" s="0" t="n">
        <f aca="false">IF(D154&gt;=90000,1,0)</f>
        <v>0</v>
      </c>
      <c r="G154" s="0" t="n">
        <f aca="false">IF(E154&gt;=90000,1,0)</f>
        <v>0</v>
      </c>
      <c r="H154" s="0" t="n">
        <f aca="false">IF(E154&gt;=100000,1,0)</f>
        <v>0</v>
      </c>
      <c r="I154" s="0" t="n">
        <f aca="false">Positions!$F$2*(G154-Positions!$G$2)-Positions!$F$3*(H154-Positions!$G$3)-Positions!$F$4*(F154-Positions!$G$4)</f>
        <v>-1620</v>
      </c>
      <c r="J154" s="0" t="n">
        <f aca="false">-I154</f>
        <v>1620</v>
      </c>
    </row>
    <row r="155" customFormat="false" ht="15" hidden="false" customHeight="false" outlineLevel="0" collapsed="false">
      <c r="B155" s="0" t="n">
        <f aca="true">NORMSINV(RAND())</f>
        <v>-0.662205395514849</v>
      </c>
      <c r="C155" s="0" t="n">
        <f aca="true">NORMSINV(RAND())</f>
        <v>0.627865492740054</v>
      </c>
      <c r="D155" s="0" t="n">
        <f aca="false">$C$7*EXP($C$8*B155)</f>
        <v>76490.0506056675</v>
      </c>
      <c r="E155" s="0" t="n">
        <f aca="false">$C$7*EXP($C$8*B155+$C$9*C155)</f>
        <v>92378.7215693701</v>
      </c>
      <c r="F155" s="0" t="n">
        <f aca="false">IF(D155&gt;=90000,1,0)</f>
        <v>0</v>
      </c>
      <c r="G155" s="0" t="n">
        <f aca="false">IF(E155&gt;=90000,1,0)</f>
        <v>1</v>
      </c>
      <c r="H155" s="0" t="n">
        <f aca="false">IF(E155&gt;=100000,1,0)</f>
        <v>0</v>
      </c>
      <c r="I155" s="0" t="n">
        <f aca="false">Positions!$F$2*(G155-Positions!$G$2)-Positions!$F$3*(H155-Positions!$G$3)-Positions!$F$4*(F155-Positions!$G$4)</f>
        <v>8380</v>
      </c>
      <c r="J155" s="0" t="n">
        <f aca="false">-I155</f>
        <v>-8380</v>
      </c>
    </row>
    <row r="156" customFormat="false" ht="15" hidden="false" customHeight="false" outlineLevel="0" collapsed="false">
      <c r="B156" s="0" t="n">
        <f aca="true">NORMSINV(RAND())</f>
        <v>1.35491356257607</v>
      </c>
      <c r="C156" s="0" t="n">
        <f aca="true">NORMSINV(RAND())</f>
        <v>0.0835030558623332</v>
      </c>
      <c r="D156" s="0" t="n">
        <f aca="false">$C$7*EXP($C$8*B156)</f>
        <v>113220.067261805</v>
      </c>
      <c r="E156" s="0" t="n">
        <f aca="false">$C$7*EXP($C$8*B156+$C$9*C156)</f>
        <v>116097.968566779</v>
      </c>
      <c r="F156" s="0" t="n">
        <f aca="false">IF(D156&gt;=90000,1,0)</f>
        <v>1</v>
      </c>
      <c r="G156" s="0" t="n">
        <f aca="false">IF(E156&gt;=90000,1,0)</f>
        <v>1</v>
      </c>
      <c r="H156" s="0" t="n">
        <f aca="false">IF(E156&gt;=100000,1,0)</f>
        <v>1</v>
      </c>
      <c r="I156" s="0" t="n">
        <f aca="false">Positions!$F$2*(G156-Positions!$G$2)-Positions!$F$3*(H156-Positions!$G$3)-Positions!$F$4*(F156-Positions!$G$4)</f>
        <v>-1620</v>
      </c>
      <c r="J156" s="0" t="n">
        <f aca="false">-I156</f>
        <v>1620</v>
      </c>
    </row>
    <row r="157" customFormat="false" ht="15" hidden="false" customHeight="false" outlineLevel="0" collapsed="false">
      <c r="B157" s="0" t="n">
        <f aca="true">NORMSINV(RAND())</f>
        <v>-1.45000010704663</v>
      </c>
      <c r="C157" s="0" t="n">
        <f aca="true">NORMSINV(RAND())</f>
        <v>-0.874231299159414</v>
      </c>
      <c r="D157" s="0" t="n">
        <f aca="false">$C$7*EXP($C$8*B157)</f>
        <v>65627.5696988912</v>
      </c>
      <c r="E157" s="0" t="n">
        <f aca="false">$C$7*EXP($C$8*B157+$C$9*C157)</f>
        <v>50461.0863758168</v>
      </c>
      <c r="F157" s="0" t="n">
        <f aca="false">IF(D157&gt;=90000,1,0)</f>
        <v>0</v>
      </c>
      <c r="G157" s="0" t="n">
        <f aca="false">IF(E157&gt;=90000,1,0)</f>
        <v>0</v>
      </c>
      <c r="H157" s="0" t="n">
        <f aca="false">IF(E157&gt;=100000,1,0)</f>
        <v>0</v>
      </c>
      <c r="I157" s="0" t="n">
        <f aca="false">Positions!$F$2*(G157-Positions!$G$2)-Positions!$F$3*(H157-Positions!$G$3)-Positions!$F$4*(F157-Positions!$G$4)</f>
        <v>-1620</v>
      </c>
      <c r="J157" s="0" t="n">
        <f aca="false">-I157</f>
        <v>1620</v>
      </c>
    </row>
    <row r="158" customFormat="false" ht="15" hidden="false" customHeight="false" outlineLevel="0" collapsed="false">
      <c r="B158" s="0" t="n">
        <f aca="true">NORMSINV(RAND())</f>
        <v>0.860460051195703</v>
      </c>
      <c r="C158" s="0" t="n">
        <f aca="true">NORMSINV(RAND())</f>
        <v>0.250197757710555</v>
      </c>
      <c r="D158" s="0" t="n">
        <f aca="false">$C$7*EXP($C$8*B158)</f>
        <v>102842.703745526</v>
      </c>
      <c r="E158" s="0" t="n">
        <f aca="false">$C$7*EXP($C$8*B158+$C$9*C158)</f>
        <v>110875.723835122</v>
      </c>
      <c r="F158" s="0" t="n">
        <f aca="false">IF(D158&gt;=90000,1,0)</f>
        <v>1</v>
      </c>
      <c r="G158" s="0" t="n">
        <f aca="false">IF(E158&gt;=90000,1,0)</f>
        <v>1</v>
      </c>
      <c r="H158" s="0" t="n">
        <f aca="false">IF(E158&gt;=100000,1,0)</f>
        <v>1</v>
      </c>
      <c r="I158" s="0" t="n">
        <f aca="false">Positions!$F$2*(G158-Positions!$G$2)-Positions!$F$3*(H158-Positions!$G$3)-Positions!$F$4*(F158-Positions!$G$4)</f>
        <v>-1620</v>
      </c>
      <c r="J158" s="0" t="n">
        <f aca="false">-I158</f>
        <v>1620</v>
      </c>
    </row>
    <row r="159" customFormat="false" ht="15" hidden="false" customHeight="false" outlineLevel="0" collapsed="false">
      <c r="B159" s="0" t="n">
        <f aca="true">NORMSINV(RAND())</f>
        <v>1.34393086289248</v>
      </c>
      <c r="C159" s="0" t="n">
        <f aca="true">NORMSINV(RAND())</f>
        <v>0.306648915823659</v>
      </c>
      <c r="D159" s="0" t="n">
        <f aca="false">$C$7*EXP($C$8*B159)</f>
        <v>112978.568544252</v>
      </c>
      <c r="E159" s="0" t="n">
        <f aca="false">$C$7*EXP($C$8*B159+$C$9*C159)</f>
        <v>123887.83778789</v>
      </c>
      <c r="F159" s="0" t="n">
        <f aca="false">IF(D159&gt;=90000,1,0)</f>
        <v>1</v>
      </c>
      <c r="G159" s="0" t="n">
        <f aca="false">IF(E159&gt;=90000,1,0)</f>
        <v>1</v>
      </c>
      <c r="H159" s="0" t="n">
        <f aca="false">IF(E159&gt;=100000,1,0)</f>
        <v>1</v>
      </c>
      <c r="I159" s="0" t="n">
        <f aca="false">Positions!$F$2*(G159-Positions!$G$2)-Positions!$F$3*(H159-Positions!$G$3)-Positions!$F$4*(F159-Positions!$G$4)</f>
        <v>-1620</v>
      </c>
      <c r="J159" s="0" t="n">
        <f aca="false">-I159</f>
        <v>1620</v>
      </c>
    </row>
    <row r="160" customFormat="false" ht="15" hidden="false" customHeight="false" outlineLevel="0" collapsed="false">
      <c r="B160" s="0" t="n">
        <f aca="true">NORMSINV(RAND())</f>
        <v>-0.838834722342439</v>
      </c>
      <c r="C160" s="0" t="n">
        <f aca="true">NORMSINV(RAND())</f>
        <v>-1.78479068895566</v>
      </c>
      <c r="D160" s="0" t="n">
        <f aca="false">$C$7*EXP($C$8*B160)</f>
        <v>73907.921098227</v>
      </c>
      <c r="E160" s="0" t="n">
        <f aca="false">$C$7*EXP($C$8*B160+$C$9*C160)</f>
        <v>43220.4168798336</v>
      </c>
      <c r="F160" s="0" t="n">
        <f aca="false">IF(D160&gt;=90000,1,0)</f>
        <v>0</v>
      </c>
      <c r="G160" s="0" t="n">
        <f aca="false">IF(E160&gt;=90000,1,0)</f>
        <v>0</v>
      </c>
      <c r="H160" s="0" t="n">
        <f aca="false">IF(E160&gt;=100000,1,0)</f>
        <v>0</v>
      </c>
      <c r="I160" s="0" t="n">
        <f aca="false">Positions!$F$2*(G160-Positions!$G$2)-Positions!$F$3*(H160-Positions!$G$3)-Positions!$F$4*(F160-Positions!$G$4)</f>
        <v>-1620</v>
      </c>
      <c r="J160" s="0" t="n">
        <f aca="false">-I160</f>
        <v>1620</v>
      </c>
    </row>
    <row r="161" customFormat="false" ht="15" hidden="false" customHeight="false" outlineLevel="0" collapsed="false">
      <c r="B161" s="0" t="n">
        <f aca="true">NORMSINV(RAND())</f>
        <v>0.818598482376366</v>
      </c>
      <c r="C161" s="0" t="n">
        <f aca="true">NORMSINV(RAND())</f>
        <v>-0.0974908709221631</v>
      </c>
      <c r="D161" s="0" t="n">
        <f aca="false">$C$7*EXP($C$8*B161)</f>
        <v>102009.082523319</v>
      </c>
      <c r="E161" s="0" t="n">
        <f aca="false">$C$7*EXP($C$8*B161+$C$9*C161)</f>
        <v>99063.0143510078</v>
      </c>
      <c r="F161" s="0" t="n">
        <f aca="false">IF(D161&gt;=90000,1,0)</f>
        <v>1</v>
      </c>
      <c r="G161" s="0" t="n">
        <f aca="false">IF(E161&gt;=90000,1,0)</f>
        <v>1</v>
      </c>
      <c r="H161" s="0" t="n">
        <f aca="false">IF(E161&gt;=100000,1,0)</f>
        <v>0</v>
      </c>
      <c r="I161" s="0" t="n">
        <f aca="false">Positions!$F$2*(G161-Positions!$G$2)-Positions!$F$3*(H161-Positions!$G$3)-Positions!$F$4*(F161-Positions!$G$4)</f>
        <v>4380</v>
      </c>
      <c r="J161" s="0" t="n">
        <f aca="false">-I161</f>
        <v>-4380</v>
      </c>
    </row>
    <row r="162" customFormat="false" ht="15" hidden="false" customHeight="false" outlineLevel="0" collapsed="false">
      <c r="B162" s="0" t="n">
        <f aca="true">NORMSINV(RAND())</f>
        <v>0.422290855412531</v>
      </c>
      <c r="C162" s="0" t="n">
        <f aca="true">NORMSINV(RAND())</f>
        <v>-1.16656764464807</v>
      </c>
      <c r="D162" s="0" t="n">
        <f aca="false">$C$7*EXP($C$8*B162)</f>
        <v>94444.3568475995</v>
      </c>
      <c r="E162" s="0" t="n">
        <f aca="false">$C$7*EXP($C$8*B162+$C$9*C162)</f>
        <v>66509.2681890665</v>
      </c>
      <c r="F162" s="0" t="n">
        <f aca="false">IF(D162&gt;=90000,1,0)</f>
        <v>1</v>
      </c>
      <c r="G162" s="0" t="n">
        <f aca="false">IF(E162&gt;=90000,1,0)</f>
        <v>0</v>
      </c>
      <c r="H162" s="0" t="n">
        <f aca="false">IF(E162&gt;=100000,1,0)</f>
        <v>0</v>
      </c>
      <c r="I162" s="0" t="n">
        <f aca="false">Positions!$F$2*(G162-Positions!$G$2)-Positions!$F$3*(H162-Positions!$G$3)-Positions!$F$4*(F162-Positions!$G$4)</f>
        <v>-5620</v>
      </c>
      <c r="J162" s="0" t="n">
        <f aca="false">-I162</f>
        <v>5620</v>
      </c>
    </row>
    <row r="163" customFormat="false" ht="15" hidden="false" customHeight="false" outlineLevel="0" collapsed="false">
      <c r="B163" s="0" t="n">
        <f aca="true">NORMSINV(RAND())</f>
        <v>0.953069719060719</v>
      </c>
      <c r="C163" s="0" t="n">
        <f aca="true">NORMSINV(RAND())</f>
        <v>1.2388849903895</v>
      </c>
      <c r="D163" s="0" t="n">
        <f aca="false">$C$7*EXP($C$8*B163)</f>
        <v>104711.196408355</v>
      </c>
      <c r="E163" s="0" t="n">
        <f aca="false">$C$7*EXP($C$8*B163+$C$9*C163)</f>
        <v>151959.514959698</v>
      </c>
      <c r="F163" s="0" t="n">
        <f aca="false">IF(D163&gt;=90000,1,0)</f>
        <v>1</v>
      </c>
      <c r="G163" s="0" t="n">
        <f aca="false">IF(E163&gt;=90000,1,0)</f>
        <v>1</v>
      </c>
      <c r="H163" s="0" t="n">
        <f aca="false">IF(E163&gt;=100000,1,0)</f>
        <v>1</v>
      </c>
      <c r="I163" s="0" t="n">
        <f aca="false">Positions!$F$2*(G163-Positions!$G$2)-Positions!$F$3*(H163-Positions!$G$3)-Positions!$F$4*(F163-Positions!$G$4)</f>
        <v>-1620</v>
      </c>
      <c r="J163" s="0" t="n">
        <f aca="false">-I163</f>
        <v>1620</v>
      </c>
    </row>
    <row r="164" customFormat="false" ht="15" hidden="false" customHeight="false" outlineLevel="0" collapsed="false">
      <c r="B164" s="0" t="n">
        <f aca="true">NORMSINV(RAND())</f>
        <v>-0.118328429206323</v>
      </c>
      <c r="C164" s="0" t="n">
        <f aca="true">NORMSINV(RAND())</f>
        <v>1.08792799410207</v>
      </c>
      <c r="D164" s="0" t="n">
        <f aca="false">$C$7*EXP($C$8*B164)</f>
        <v>85021.3535050158</v>
      </c>
      <c r="E164" s="0" t="n">
        <f aca="false">$C$7*EXP($C$8*B164+$C$9*C164)</f>
        <v>117911.335294739</v>
      </c>
      <c r="F164" s="0" t="n">
        <f aca="false">IF(D164&gt;=90000,1,0)</f>
        <v>0</v>
      </c>
      <c r="G164" s="0" t="n">
        <f aca="false">IF(E164&gt;=90000,1,0)</f>
        <v>1</v>
      </c>
      <c r="H164" s="0" t="n">
        <f aca="false">IF(E164&gt;=100000,1,0)</f>
        <v>1</v>
      </c>
      <c r="I164" s="0" t="n">
        <f aca="false">Positions!$F$2*(G164-Positions!$G$2)-Positions!$F$3*(H164-Positions!$G$3)-Positions!$F$4*(F164-Positions!$G$4)</f>
        <v>2380</v>
      </c>
      <c r="J164" s="0" t="n">
        <f aca="false">-I164</f>
        <v>-2380</v>
      </c>
    </row>
    <row r="165" customFormat="false" ht="15" hidden="false" customHeight="false" outlineLevel="0" collapsed="false">
      <c r="B165" s="0" t="n">
        <f aca="true">NORMSINV(RAND())</f>
        <v>-2.66202346022847</v>
      </c>
      <c r="C165" s="0" t="n">
        <f aca="true">NORMSINV(RAND())</f>
        <v>1.98250879575091</v>
      </c>
      <c r="D165" s="0" t="n">
        <f aca="false">$C$7*EXP($C$8*B165)</f>
        <v>51849.8273716478</v>
      </c>
      <c r="E165" s="0" t="n">
        <f aca="false">$C$7*EXP($C$8*B165+$C$9*C165)</f>
        <v>94093.8381168178</v>
      </c>
      <c r="F165" s="0" t="n">
        <f aca="false">IF(D165&gt;=90000,1,0)</f>
        <v>0</v>
      </c>
      <c r="G165" s="0" t="n">
        <f aca="false">IF(E165&gt;=90000,1,0)</f>
        <v>1</v>
      </c>
      <c r="H165" s="0" t="n">
        <f aca="false">IF(E165&gt;=100000,1,0)</f>
        <v>0</v>
      </c>
      <c r="I165" s="0" t="n">
        <f aca="false">Positions!$F$2*(G165-Positions!$G$2)-Positions!$F$3*(H165-Positions!$G$3)-Positions!$F$4*(F165-Positions!$G$4)</f>
        <v>8380</v>
      </c>
      <c r="J165" s="0" t="n">
        <f aca="false">-I165</f>
        <v>-8380</v>
      </c>
    </row>
    <row r="166" customFormat="false" ht="15" hidden="false" customHeight="false" outlineLevel="0" collapsed="false">
      <c r="B166" s="0" t="n">
        <f aca="true">NORMSINV(RAND())</f>
        <v>0.773122524619233</v>
      </c>
      <c r="C166" s="0" t="n">
        <f aca="true">NORMSINV(RAND())</f>
        <v>0.944500556984409</v>
      </c>
      <c r="D166" s="0" t="n">
        <f aca="false">$C$7*EXP($C$8*B166)</f>
        <v>101111.140917112</v>
      </c>
      <c r="E166" s="0" t="n">
        <f aca="false">$C$7*EXP($C$8*B166+$C$9*C166)</f>
        <v>134308.127449337</v>
      </c>
      <c r="F166" s="0" t="n">
        <f aca="false">IF(D166&gt;=90000,1,0)</f>
        <v>1</v>
      </c>
      <c r="G166" s="0" t="n">
        <f aca="false">IF(E166&gt;=90000,1,0)</f>
        <v>1</v>
      </c>
      <c r="H166" s="0" t="n">
        <f aca="false">IF(E166&gt;=100000,1,0)</f>
        <v>1</v>
      </c>
      <c r="I166" s="0" t="n">
        <f aca="false">Positions!$F$2*(G166-Positions!$G$2)-Positions!$F$3*(H166-Positions!$G$3)-Positions!$F$4*(F166-Positions!$G$4)</f>
        <v>-1620</v>
      </c>
      <c r="J166" s="0" t="n">
        <f aca="false">-I166</f>
        <v>1620</v>
      </c>
    </row>
    <row r="167" customFormat="false" ht="15" hidden="false" customHeight="false" outlineLevel="0" collapsed="false">
      <c r="B167" s="0" t="n">
        <f aca="true">NORMSINV(RAND())</f>
        <v>0.217524814935828</v>
      </c>
      <c r="C167" s="0" t="n">
        <f aca="true">NORMSINV(RAND())</f>
        <v>-0.101234202947354</v>
      </c>
      <c r="D167" s="0" t="n">
        <f aca="false">$C$7*EXP($C$8*B167)</f>
        <v>90758.2861383761</v>
      </c>
      <c r="E167" s="0" t="n">
        <f aca="false">$C$7*EXP($C$8*B167+$C$9*C167)</f>
        <v>88038.0260633558</v>
      </c>
      <c r="F167" s="0" t="n">
        <f aca="false">IF(D167&gt;=90000,1,0)</f>
        <v>1</v>
      </c>
      <c r="G167" s="0" t="n">
        <f aca="false">IF(E167&gt;=90000,1,0)</f>
        <v>0</v>
      </c>
      <c r="H167" s="0" t="n">
        <f aca="false">IF(E167&gt;=100000,1,0)</f>
        <v>0</v>
      </c>
      <c r="I167" s="0" t="n">
        <f aca="false">Positions!$F$2*(G167-Positions!$G$2)-Positions!$F$3*(H167-Positions!$G$3)-Positions!$F$4*(F167-Positions!$G$4)</f>
        <v>-5620</v>
      </c>
      <c r="J167" s="0" t="n">
        <f aca="false">-I167</f>
        <v>5620</v>
      </c>
    </row>
    <row r="168" customFormat="false" ht="15" hidden="false" customHeight="false" outlineLevel="0" collapsed="false">
      <c r="B168" s="0" t="n">
        <f aca="true">NORMSINV(RAND())</f>
        <v>0.758396674127151</v>
      </c>
      <c r="C168" s="0" t="n">
        <f aca="true">NORMSINV(RAND())</f>
        <v>1.9958353380664</v>
      </c>
      <c r="D168" s="0" t="n">
        <f aca="false">$C$7*EXP($C$8*B168)</f>
        <v>100822.07043524</v>
      </c>
      <c r="E168" s="0" t="n">
        <f aca="false">$C$7*EXP($C$8*B168+$C$9*C168)</f>
        <v>183700.036683182</v>
      </c>
      <c r="F168" s="0" t="n">
        <f aca="false">IF(D168&gt;=90000,1,0)</f>
        <v>1</v>
      </c>
      <c r="G168" s="0" t="n">
        <f aca="false">IF(E168&gt;=90000,1,0)</f>
        <v>1</v>
      </c>
      <c r="H168" s="0" t="n">
        <f aca="false">IF(E168&gt;=100000,1,0)</f>
        <v>1</v>
      </c>
      <c r="I168" s="0" t="n">
        <f aca="false">Positions!$F$2*(G168-Positions!$G$2)-Positions!$F$3*(H168-Positions!$G$3)-Positions!$F$4*(F168-Positions!$G$4)</f>
        <v>-1620</v>
      </c>
      <c r="J168" s="0" t="n">
        <f aca="false">-I168</f>
        <v>1620</v>
      </c>
    </row>
    <row r="169" customFormat="false" ht="15" hidden="false" customHeight="false" outlineLevel="0" collapsed="false">
      <c r="B169" s="0" t="n">
        <f aca="true">NORMSINV(RAND())</f>
        <v>-0.0384209883250145</v>
      </c>
      <c r="C169" s="0" t="n">
        <f aca="true">NORMSINV(RAND())</f>
        <v>1.45606052977295</v>
      </c>
      <c r="D169" s="0" t="n">
        <f aca="false">$C$7*EXP($C$8*B169)</f>
        <v>86352.5404699623</v>
      </c>
      <c r="E169" s="0" t="n">
        <f aca="false">$C$7*EXP($C$8*B169+$C$9*C169)</f>
        <v>133770.96860828</v>
      </c>
      <c r="F169" s="0" t="n">
        <f aca="false">IF(D169&gt;=90000,1,0)</f>
        <v>0</v>
      </c>
      <c r="G169" s="0" t="n">
        <f aca="false">IF(E169&gt;=90000,1,0)</f>
        <v>1</v>
      </c>
      <c r="H169" s="0" t="n">
        <f aca="false">IF(E169&gt;=100000,1,0)</f>
        <v>1</v>
      </c>
      <c r="I169" s="0" t="n">
        <f aca="false">Positions!$F$2*(G169-Positions!$G$2)-Positions!$F$3*(H169-Positions!$G$3)-Positions!$F$4*(F169-Positions!$G$4)</f>
        <v>2380</v>
      </c>
      <c r="J169" s="0" t="n">
        <f aca="false">-I169</f>
        <v>-2380</v>
      </c>
    </row>
    <row r="170" customFormat="false" ht="15" hidden="false" customHeight="false" outlineLevel="0" collapsed="false">
      <c r="B170" s="0" t="n">
        <f aca="true">NORMSINV(RAND())</f>
        <v>1.15151534311685</v>
      </c>
      <c r="C170" s="0" t="n">
        <f aca="true">NORMSINV(RAND())</f>
        <v>0.477860857367426</v>
      </c>
      <c r="D170" s="0" t="n">
        <f aca="false">$C$7*EXP($C$8*B170)</f>
        <v>108830.136844666</v>
      </c>
      <c r="E170" s="0" t="n">
        <f aca="false">$C$7*EXP($C$8*B170+$C$9*C170)</f>
        <v>125641.545637012</v>
      </c>
      <c r="F170" s="0" t="n">
        <f aca="false">IF(D170&gt;=90000,1,0)</f>
        <v>1</v>
      </c>
      <c r="G170" s="0" t="n">
        <f aca="false">IF(E170&gt;=90000,1,0)</f>
        <v>1</v>
      </c>
      <c r="H170" s="0" t="n">
        <f aca="false">IF(E170&gt;=100000,1,0)</f>
        <v>1</v>
      </c>
      <c r="I170" s="0" t="n">
        <f aca="false">Positions!$F$2*(G170-Positions!$G$2)-Positions!$F$3*(H170-Positions!$G$3)-Positions!$F$4*(F170-Positions!$G$4)</f>
        <v>-1620</v>
      </c>
      <c r="J170" s="0" t="n">
        <f aca="false">-I170</f>
        <v>1620</v>
      </c>
    </row>
    <row r="171" customFormat="false" ht="15" hidden="false" customHeight="false" outlineLevel="0" collapsed="false">
      <c r="B171" s="0" t="n">
        <f aca="true">NORMSINV(RAND())</f>
        <v>-0.228815442727715</v>
      </c>
      <c r="C171" s="0" t="n">
        <f aca="true">NORMSINV(RAND())</f>
        <v>0.7812848180761</v>
      </c>
      <c r="D171" s="0" t="n">
        <f aca="false">$C$7*EXP($C$8*B171)</f>
        <v>83214.4750858129</v>
      </c>
      <c r="E171" s="0" t="n">
        <f aca="false">$C$7*EXP($C$8*B171+$C$9*C171)</f>
        <v>105243.32609932</v>
      </c>
      <c r="F171" s="0" t="n">
        <f aca="false">IF(D171&gt;=90000,1,0)</f>
        <v>0</v>
      </c>
      <c r="G171" s="0" t="n">
        <f aca="false">IF(E171&gt;=90000,1,0)</f>
        <v>1</v>
      </c>
      <c r="H171" s="0" t="n">
        <f aca="false">IF(E171&gt;=100000,1,0)</f>
        <v>1</v>
      </c>
      <c r="I171" s="0" t="n">
        <f aca="false">Positions!$F$2*(G171-Positions!$G$2)-Positions!$F$3*(H171-Positions!$G$3)-Positions!$F$4*(F171-Positions!$G$4)</f>
        <v>2380</v>
      </c>
      <c r="J171" s="0" t="n">
        <f aca="false">-I171</f>
        <v>-2380</v>
      </c>
    </row>
    <row r="172" customFormat="false" ht="15" hidden="false" customHeight="false" outlineLevel="0" collapsed="false">
      <c r="B172" s="0" t="n">
        <f aca="true">NORMSINV(RAND())</f>
        <v>-0.932132880024221</v>
      </c>
      <c r="C172" s="0" t="n">
        <f aca="true">NORMSINV(RAND())</f>
        <v>0.0693617252748421</v>
      </c>
      <c r="D172" s="0" t="n">
        <f aca="false">$C$7*EXP($C$8*B172)</f>
        <v>72579.3737906446</v>
      </c>
      <c r="E172" s="0" t="n">
        <f aca="false">$C$7*EXP($C$8*B172+$C$9*C172)</f>
        <v>74108.5467925929</v>
      </c>
      <c r="F172" s="0" t="n">
        <f aca="false">IF(D172&gt;=90000,1,0)</f>
        <v>0</v>
      </c>
      <c r="G172" s="0" t="n">
        <f aca="false">IF(E172&gt;=90000,1,0)</f>
        <v>0</v>
      </c>
      <c r="H172" s="0" t="n">
        <f aca="false">IF(E172&gt;=100000,1,0)</f>
        <v>0</v>
      </c>
      <c r="I172" s="0" t="n">
        <f aca="false">Positions!$F$2*(G172-Positions!$G$2)-Positions!$F$3*(H172-Positions!$G$3)-Positions!$F$4*(F172-Positions!$G$4)</f>
        <v>-1620</v>
      </c>
      <c r="J172" s="0" t="n">
        <f aca="false">-I172</f>
        <v>1620</v>
      </c>
    </row>
    <row r="173" customFormat="false" ht="15" hidden="false" customHeight="false" outlineLevel="0" collapsed="false">
      <c r="B173" s="0" t="n">
        <f aca="true">NORMSINV(RAND())</f>
        <v>0.151742931544317</v>
      </c>
      <c r="C173" s="0" t="n">
        <f aca="true">NORMSINV(RAND())</f>
        <v>-0.242782264891097</v>
      </c>
      <c r="D173" s="0" t="n">
        <f aca="false">$C$7*EXP($C$8*B173)</f>
        <v>89604.9278163809</v>
      </c>
      <c r="E173" s="0" t="n">
        <f aca="false">$C$7*EXP($C$8*B173+$C$9*C173)</f>
        <v>83298.4642786064</v>
      </c>
      <c r="F173" s="0" t="n">
        <f aca="false">IF(D173&gt;=90000,1,0)</f>
        <v>0</v>
      </c>
      <c r="G173" s="0" t="n">
        <f aca="false">IF(E173&gt;=90000,1,0)</f>
        <v>0</v>
      </c>
      <c r="H173" s="0" t="n">
        <f aca="false">IF(E173&gt;=100000,1,0)</f>
        <v>0</v>
      </c>
      <c r="I173" s="0" t="n">
        <f aca="false">Positions!$F$2*(G173-Positions!$G$2)-Positions!$F$3*(H173-Positions!$G$3)-Positions!$F$4*(F173-Positions!$G$4)</f>
        <v>-1620</v>
      </c>
      <c r="J173" s="0" t="n">
        <f aca="false">-I173</f>
        <v>1620</v>
      </c>
    </row>
    <row r="174" customFormat="false" ht="15" hidden="false" customHeight="false" outlineLevel="0" collapsed="false">
      <c r="B174" s="0" t="n">
        <f aca="true">NORMSINV(RAND())</f>
        <v>-0.740274213359441</v>
      </c>
      <c r="C174" s="0" t="n">
        <f aca="true">NORMSINV(RAND())</f>
        <v>0.134952954142225</v>
      </c>
      <c r="D174" s="0" t="n">
        <f aca="false">$C$7*EXP($C$8*B174)</f>
        <v>75337.8272043113</v>
      </c>
      <c r="E174" s="0" t="n">
        <f aca="false">$C$7*EXP($C$8*B174+$C$9*C174)</f>
        <v>78456.8772288521</v>
      </c>
      <c r="F174" s="0" t="n">
        <f aca="false">IF(D174&gt;=90000,1,0)</f>
        <v>0</v>
      </c>
      <c r="G174" s="0" t="n">
        <f aca="false">IF(E174&gt;=90000,1,0)</f>
        <v>0</v>
      </c>
      <c r="H174" s="0" t="n">
        <f aca="false">IF(E174&gt;=100000,1,0)</f>
        <v>0</v>
      </c>
      <c r="I174" s="0" t="n">
        <f aca="false">Positions!$F$2*(G174-Positions!$G$2)-Positions!$F$3*(H174-Positions!$G$3)-Positions!$F$4*(F174-Positions!$G$4)</f>
        <v>-1620</v>
      </c>
      <c r="J174" s="0" t="n">
        <f aca="false">-I174</f>
        <v>1620</v>
      </c>
    </row>
    <row r="175" customFormat="false" ht="15" hidden="false" customHeight="false" outlineLevel="0" collapsed="false">
      <c r="B175" s="0" t="n">
        <f aca="true">NORMSINV(RAND())</f>
        <v>1.4217358697267</v>
      </c>
      <c r="C175" s="0" t="n">
        <f aca="true">NORMSINV(RAND())</f>
        <v>0.669794778949027</v>
      </c>
      <c r="D175" s="0" t="n">
        <f aca="false">$C$7*EXP($C$8*B175)</f>
        <v>114700.589550222</v>
      </c>
      <c r="E175" s="0" t="n">
        <f aca="false">$C$7*EXP($C$8*B175+$C$9*C175)</f>
        <v>140283.457700426</v>
      </c>
      <c r="F175" s="0" t="n">
        <f aca="false">IF(D175&gt;=90000,1,0)</f>
        <v>1</v>
      </c>
      <c r="G175" s="0" t="n">
        <f aca="false">IF(E175&gt;=90000,1,0)</f>
        <v>1</v>
      </c>
      <c r="H175" s="0" t="n">
        <f aca="false">IF(E175&gt;=100000,1,0)</f>
        <v>1</v>
      </c>
      <c r="I175" s="0" t="n">
        <f aca="false">Positions!$F$2*(G175-Positions!$G$2)-Positions!$F$3*(H175-Positions!$G$3)-Positions!$F$4*(F175-Positions!$G$4)</f>
        <v>-1620</v>
      </c>
      <c r="J175" s="0" t="n">
        <f aca="false">-I175</f>
        <v>1620</v>
      </c>
    </row>
    <row r="176" customFormat="false" ht="15" hidden="false" customHeight="false" outlineLevel="0" collapsed="false">
      <c r="B176" s="0" t="n">
        <f aca="true">NORMSINV(RAND())</f>
        <v>-0.0934587709264133</v>
      </c>
      <c r="C176" s="0" t="n">
        <f aca="true">NORMSINV(RAND())</f>
        <v>0.627401007343503</v>
      </c>
      <c r="D176" s="0" t="n">
        <f aca="false">$C$7*EXP($C$8*B176)</f>
        <v>85433.4454340451</v>
      </c>
      <c r="E176" s="0" t="n">
        <f aca="false">$C$7*EXP($C$8*B176+$C$9*C176)</f>
        <v>103165.451422582</v>
      </c>
      <c r="F176" s="0" t="n">
        <f aca="false">IF(D176&gt;=90000,1,0)</f>
        <v>0</v>
      </c>
      <c r="G176" s="0" t="n">
        <f aca="false">IF(E176&gt;=90000,1,0)</f>
        <v>1</v>
      </c>
      <c r="H176" s="0" t="n">
        <f aca="false">IF(E176&gt;=100000,1,0)</f>
        <v>1</v>
      </c>
      <c r="I176" s="0" t="n">
        <f aca="false">Positions!$F$2*(G176-Positions!$G$2)-Positions!$F$3*(H176-Positions!$G$3)-Positions!$F$4*(F176-Positions!$G$4)</f>
        <v>2380</v>
      </c>
      <c r="J176" s="0" t="n">
        <f aca="false">-I176</f>
        <v>-2380</v>
      </c>
    </row>
    <row r="177" customFormat="false" ht="15" hidden="false" customHeight="false" outlineLevel="0" collapsed="false">
      <c r="B177" s="0" t="n">
        <f aca="true">NORMSINV(RAND())</f>
        <v>-0.179341605652139</v>
      </c>
      <c r="C177" s="0" t="n">
        <f aca="true">NORMSINV(RAND())</f>
        <v>1.05848974247593</v>
      </c>
      <c r="D177" s="0" t="n">
        <f aca="false">$C$7*EXP($C$8*B177)</f>
        <v>84018.7615235193</v>
      </c>
      <c r="E177" s="0" t="n">
        <f aca="false">$C$7*EXP($C$8*B177+$C$9*C177)</f>
        <v>115494.338117893</v>
      </c>
      <c r="F177" s="0" t="n">
        <f aca="false">IF(D177&gt;=90000,1,0)</f>
        <v>0</v>
      </c>
      <c r="G177" s="0" t="n">
        <f aca="false">IF(E177&gt;=90000,1,0)</f>
        <v>1</v>
      </c>
      <c r="H177" s="0" t="n">
        <f aca="false">IF(E177&gt;=100000,1,0)</f>
        <v>1</v>
      </c>
      <c r="I177" s="0" t="n">
        <f aca="false">Positions!$F$2*(G177-Positions!$G$2)-Positions!$F$3*(H177-Positions!$G$3)-Positions!$F$4*(F177-Positions!$G$4)</f>
        <v>2380</v>
      </c>
      <c r="J177" s="0" t="n">
        <f aca="false">-I177</f>
        <v>-2380</v>
      </c>
    </row>
    <row r="178" customFormat="false" ht="15" hidden="false" customHeight="false" outlineLevel="0" collapsed="false">
      <c r="B178" s="0" t="n">
        <f aca="true">NORMSINV(RAND())</f>
        <v>0.104263237227351</v>
      </c>
      <c r="C178" s="0" t="n">
        <f aca="true">NORMSINV(RAND())</f>
        <v>0.489934319246285</v>
      </c>
      <c r="D178" s="0" t="n">
        <f aca="false">$C$7*EXP($C$8*B178)</f>
        <v>88781.5811320882</v>
      </c>
      <c r="E178" s="0" t="n">
        <f aca="false">$C$7*EXP($C$8*B178+$C$9*C178)</f>
        <v>102868.674698153</v>
      </c>
      <c r="F178" s="0" t="n">
        <f aca="false">IF(D178&gt;=90000,1,0)</f>
        <v>0</v>
      </c>
      <c r="G178" s="0" t="n">
        <f aca="false">IF(E178&gt;=90000,1,0)</f>
        <v>1</v>
      </c>
      <c r="H178" s="0" t="n">
        <f aca="false">IF(E178&gt;=100000,1,0)</f>
        <v>1</v>
      </c>
      <c r="I178" s="0" t="n">
        <f aca="false">Positions!$F$2*(G178-Positions!$G$2)-Positions!$F$3*(H178-Positions!$G$3)-Positions!$F$4*(F178-Positions!$G$4)</f>
        <v>2380</v>
      </c>
      <c r="J178" s="0" t="n">
        <f aca="false">-I178</f>
        <v>-2380</v>
      </c>
    </row>
    <row r="179" customFormat="false" ht="15" hidden="false" customHeight="false" outlineLevel="0" collapsed="false">
      <c r="B179" s="0" t="n">
        <f aca="true">NORMSINV(RAND())</f>
        <v>-0.918400811401353</v>
      </c>
      <c r="C179" s="0" t="n">
        <f aca="true">NORMSINV(RAND())</f>
        <v>1.38952490035697</v>
      </c>
      <c r="D179" s="0" t="n">
        <f aca="false">$C$7*EXP($C$8*B179)</f>
        <v>72773.4065029996</v>
      </c>
      <c r="E179" s="0" t="n">
        <f aca="false">$C$7*EXP($C$8*B179+$C$9*C179)</f>
        <v>110502.809522021</v>
      </c>
      <c r="F179" s="0" t="n">
        <f aca="false">IF(D179&gt;=90000,1,0)</f>
        <v>0</v>
      </c>
      <c r="G179" s="0" t="n">
        <f aca="false">IF(E179&gt;=90000,1,0)</f>
        <v>1</v>
      </c>
      <c r="H179" s="0" t="n">
        <f aca="false">IF(E179&gt;=100000,1,0)</f>
        <v>1</v>
      </c>
      <c r="I179" s="0" t="n">
        <f aca="false">Positions!$F$2*(G179-Positions!$G$2)-Positions!$F$3*(H179-Positions!$G$3)-Positions!$F$4*(F179-Positions!$G$4)</f>
        <v>2380</v>
      </c>
      <c r="J179" s="0" t="n">
        <f aca="false">-I179</f>
        <v>-2380</v>
      </c>
    </row>
    <row r="180" customFormat="false" ht="15" hidden="false" customHeight="false" outlineLevel="0" collapsed="false">
      <c r="B180" s="0" t="n">
        <f aca="true">NORMSINV(RAND())</f>
        <v>-0.568389960878771</v>
      </c>
      <c r="C180" s="0" t="n">
        <f aca="true">NORMSINV(RAND())</f>
        <v>0.0375819870667635</v>
      </c>
      <c r="D180" s="0" t="n">
        <f aca="false">$C$7*EXP($C$8*B180)</f>
        <v>77898.0156954676</v>
      </c>
      <c r="E180" s="0" t="n">
        <f aca="false">$C$7*EXP($C$8*B180+$C$9*C180)</f>
        <v>78783.0287835937</v>
      </c>
      <c r="F180" s="0" t="n">
        <f aca="false">IF(D180&gt;=90000,1,0)</f>
        <v>0</v>
      </c>
      <c r="G180" s="0" t="n">
        <f aca="false">IF(E180&gt;=90000,1,0)</f>
        <v>0</v>
      </c>
      <c r="H180" s="0" t="n">
        <f aca="false">IF(E180&gt;=100000,1,0)</f>
        <v>0</v>
      </c>
      <c r="I180" s="0" t="n">
        <f aca="false">Positions!$F$2*(G180-Positions!$G$2)-Positions!$F$3*(H180-Positions!$G$3)-Positions!$F$4*(F180-Positions!$G$4)</f>
        <v>-1620</v>
      </c>
      <c r="J180" s="0" t="n">
        <f aca="false">-I180</f>
        <v>1620</v>
      </c>
    </row>
    <row r="181" customFormat="false" ht="15" hidden="false" customHeight="false" outlineLevel="0" collapsed="false">
      <c r="B181" s="0" t="n">
        <f aca="true">NORMSINV(RAND())</f>
        <v>-0.627922944761225</v>
      </c>
      <c r="C181" s="0" t="n">
        <f aca="true">NORMSINV(RAND())</f>
        <v>-0.00219616213331608</v>
      </c>
      <c r="D181" s="0" t="n">
        <f aca="false">$C$7*EXP($C$8*B181)</f>
        <v>77001.5803098202</v>
      </c>
      <c r="E181" s="0" t="n">
        <f aca="false">$C$7*EXP($C$8*B181+$C$9*C181)</f>
        <v>76950.7633354851</v>
      </c>
      <c r="F181" s="0" t="n">
        <f aca="false">IF(D181&gt;=90000,1,0)</f>
        <v>0</v>
      </c>
      <c r="G181" s="0" t="n">
        <f aca="false">IF(E181&gt;=90000,1,0)</f>
        <v>0</v>
      </c>
      <c r="H181" s="0" t="n">
        <f aca="false">IF(E181&gt;=100000,1,0)</f>
        <v>0</v>
      </c>
      <c r="I181" s="0" t="n">
        <f aca="false">Positions!$F$2*(G181-Positions!$G$2)-Positions!$F$3*(H181-Positions!$G$3)-Positions!$F$4*(F181-Positions!$G$4)</f>
        <v>-1620</v>
      </c>
      <c r="J181" s="0" t="n">
        <f aca="false">-I181</f>
        <v>1620</v>
      </c>
    </row>
    <row r="182" customFormat="false" ht="15" hidden="false" customHeight="false" outlineLevel="0" collapsed="false">
      <c r="B182" s="0" t="n">
        <f aca="true">NORMSINV(RAND())</f>
        <v>0.23020604290173</v>
      </c>
      <c r="C182" s="0" t="n">
        <f aca="true">NORMSINV(RAND())</f>
        <v>-0.045245495775412</v>
      </c>
      <c r="D182" s="0" t="n">
        <f aca="false">$C$7*EXP($C$8*B182)</f>
        <v>90982.3279032263</v>
      </c>
      <c r="E182" s="0" t="n">
        <f aca="false">$C$7*EXP($C$8*B182+$C$9*C182)</f>
        <v>89753.2752604534</v>
      </c>
      <c r="F182" s="0" t="n">
        <f aca="false">IF(D182&gt;=90000,1,0)</f>
        <v>1</v>
      </c>
      <c r="G182" s="0" t="n">
        <f aca="false">IF(E182&gt;=90000,1,0)</f>
        <v>0</v>
      </c>
      <c r="H182" s="0" t="n">
        <f aca="false">IF(E182&gt;=100000,1,0)</f>
        <v>0</v>
      </c>
      <c r="I182" s="0" t="n">
        <f aca="false">Positions!$F$2*(G182-Positions!$G$2)-Positions!$F$3*(H182-Positions!$G$3)-Positions!$F$4*(F182-Positions!$G$4)</f>
        <v>-5620</v>
      </c>
      <c r="J182" s="0" t="n">
        <f aca="false">-I182</f>
        <v>5620</v>
      </c>
    </row>
    <row r="183" customFormat="false" ht="15" hidden="false" customHeight="false" outlineLevel="0" collapsed="false">
      <c r="B183" s="0" t="n">
        <f aca="true">NORMSINV(RAND())</f>
        <v>0.881016613750562</v>
      </c>
      <c r="C183" s="0" t="n">
        <f aca="true">NORMSINV(RAND())</f>
        <v>2.05476707985964</v>
      </c>
      <c r="D183" s="0" t="n">
        <f aca="false">$C$7*EXP($C$8*B183)</f>
        <v>103254.55275989</v>
      </c>
      <c r="E183" s="0" t="n">
        <f aca="false">$C$7*EXP($C$8*B183+$C$9*C183)</f>
        <v>191494.498395141</v>
      </c>
      <c r="F183" s="0" t="n">
        <f aca="false">IF(D183&gt;=90000,1,0)</f>
        <v>1</v>
      </c>
      <c r="G183" s="0" t="n">
        <f aca="false">IF(E183&gt;=90000,1,0)</f>
        <v>1</v>
      </c>
      <c r="H183" s="0" t="n">
        <f aca="false">IF(E183&gt;=100000,1,0)</f>
        <v>1</v>
      </c>
      <c r="I183" s="0" t="n">
        <f aca="false">Positions!$F$2*(G183-Positions!$G$2)-Positions!$F$3*(H183-Positions!$G$3)-Positions!$F$4*(F183-Positions!$G$4)</f>
        <v>-1620</v>
      </c>
      <c r="J183" s="0" t="n">
        <f aca="false">-I183</f>
        <v>1620</v>
      </c>
    </row>
    <row r="184" customFormat="false" ht="15" hidden="false" customHeight="false" outlineLevel="0" collapsed="false">
      <c r="B184" s="0" t="n">
        <f aca="true">NORMSINV(RAND())</f>
        <v>-1.20972930454992</v>
      </c>
      <c r="C184" s="0" t="n">
        <f aca="true">NORMSINV(RAND())</f>
        <v>-0.0757515685138932</v>
      </c>
      <c r="D184" s="0" t="n">
        <f aca="false">$C$7*EXP($C$8*B184)</f>
        <v>68766.0291409992</v>
      </c>
      <c r="E184" s="0" t="n">
        <f aca="false">$C$7*EXP($C$8*B184+$C$9*C184)</f>
        <v>67217.8598891543</v>
      </c>
      <c r="F184" s="0" t="n">
        <f aca="false">IF(D184&gt;=90000,1,0)</f>
        <v>0</v>
      </c>
      <c r="G184" s="0" t="n">
        <f aca="false">IF(E184&gt;=90000,1,0)</f>
        <v>0</v>
      </c>
      <c r="H184" s="0" t="n">
        <f aca="false">IF(E184&gt;=100000,1,0)</f>
        <v>0</v>
      </c>
      <c r="I184" s="0" t="n">
        <f aca="false">Positions!$F$2*(G184-Positions!$G$2)-Positions!$F$3*(H184-Positions!$G$3)-Positions!$F$4*(F184-Positions!$G$4)</f>
        <v>-1620</v>
      </c>
      <c r="J184" s="0" t="n">
        <f aca="false">-I184</f>
        <v>1620</v>
      </c>
    </row>
    <row r="185" customFormat="false" ht="15" hidden="false" customHeight="false" outlineLevel="0" collapsed="false">
      <c r="B185" s="0" t="n">
        <f aca="true">NORMSINV(RAND())</f>
        <v>-1.50520960838273</v>
      </c>
      <c r="C185" s="0" t="n">
        <f aca="true">NORMSINV(RAND())</f>
        <v>2.53938165776326</v>
      </c>
      <c r="D185" s="0" t="n">
        <f aca="false">$C$7*EXP($C$8*B185)</f>
        <v>64926.8936331096</v>
      </c>
      <c r="E185" s="0" t="n">
        <f aca="false">$C$7*EXP($C$8*B185+$C$9*C185)</f>
        <v>139295.632810459</v>
      </c>
      <c r="F185" s="0" t="n">
        <f aca="false">IF(D185&gt;=90000,1,0)</f>
        <v>0</v>
      </c>
      <c r="G185" s="0" t="n">
        <f aca="false">IF(E185&gt;=90000,1,0)</f>
        <v>1</v>
      </c>
      <c r="H185" s="0" t="n">
        <f aca="false">IF(E185&gt;=100000,1,0)</f>
        <v>1</v>
      </c>
      <c r="I185" s="0" t="n">
        <f aca="false">Positions!$F$2*(G185-Positions!$G$2)-Positions!$F$3*(H185-Positions!$G$3)-Positions!$F$4*(F185-Positions!$G$4)</f>
        <v>2380</v>
      </c>
      <c r="J185" s="0" t="n">
        <f aca="false">-I185</f>
        <v>-2380</v>
      </c>
    </row>
    <row r="186" customFormat="false" ht="15" hidden="false" customHeight="false" outlineLevel="0" collapsed="false">
      <c r="B186" s="0" t="n">
        <f aca="true">NORMSINV(RAND())</f>
        <v>0.258742939241133</v>
      </c>
      <c r="C186" s="0" t="n">
        <f aca="true">NORMSINV(RAND())</f>
        <v>0.361914149549029</v>
      </c>
      <c r="D186" s="0" t="n">
        <f aca="false">$C$7*EXP($C$8*B186)</f>
        <v>91488.5196000377</v>
      </c>
      <c r="E186" s="0" t="n">
        <f aca="false">$C$7*EXP($C$8*B186+$C$9*C186)</f>
        <v>102003.249660835</v>
      </c>
      <c r="F186" s="0" t="n">
        <f aca="false">IF(D186&gt;=90000,1,0)</f>
        <v>1</v>
      </c>
      <c r="G186" s="0" t="n">
        <f aca="false">IF(E186&gt;=90000,1,0)</f>
        <v>1</v>
      </c>
      <c r="H186" s="0" t="n">
        <f aca="false">IF(E186&gt;=100000,1,0)</f>
        <v>1</v>
      </c>
      <c r="I186" s="0" t="n">
        <f aca="false">Positions!$F$2*(G186-Positions!$G$2)-Positions!$F$3*(H186-Positions!$G$3)-Positions!$F$4*(F186-Positions!$G$4)</f>
        <v>-1620</v>
      </c>
      <c r="J186" s="0" t="n">
        <f aca="false">-I186</f>
        <v>1620</v>
      </c>
    </row>
    <row r="187" customFormat="false" ht="15" hidden="false" customHeight="false" outlineLevel="0" collapsed="false">
      <c r="B187" s="0" t="n">
        <f aca="true">NORMSINV(RAND())</f>
        <v>-0.408225018631369</v>
      </c>
      <c r="C187" s="0" t="n">
        <f aca="true">NORMSINV(RAND())</f>
        <v>0.360351289455496</v>
      </c>
      <c r="D187" s="0" t="n">
        <f aca="false">$C$7*EXP($C$8*B187)</f>
        <v>80361.8936203096</v>
      </c>
      <c r="E187" s="0" t="n">
        <f aca="false">$C$7*EXP($C$8*B187+$C$9*C187)</f>
        <v>89555.7633734475</v>
      </c>
      <c r="F187" s="0" t="n">
        <f aca="false">IF(D187&gt;=90000,1,0)</f>
        <v>0</v>
      </c>
      <c r="G187" s="0" t="n">
        <f aca="false">IF(E187&gt;=90000,1,0)</f>
        <v>0</v>
      </c>
      <c r="H187" s="0" t="n">
        <f aca="false">IF(E187&gt;=100000,1,0)</f>
        <v>0</v>
      </c>
      <c r="I187" s="0" t="n">
        <f aca="false">Positions!$F$2*(G187-Positions!$G$2)-Positions!$F$3*(H187-Positions!$G$3)-Positions!$F$4*(F187-Positions!$G$4)</f>
        <v>-1620</v>
      </c>
      <c r="J187" s="0" t="n">
        <f aca="false">-I187</f>
        <v>1620</v>
      </c>
    </row>
    <row r="188" customFormat="false" ht="15" hidden="false" customHeight="false" outlineLevel="0" collapsed="false">
      <c r="B188" s="0" t="n">
        <f aca="true">NORMSINV(RAND())</f>
        <v>-0.0569829221254245</v>
      </c>
      <c r="C188" s="0" t="n">
        <f aca="true">NORMSINV(RAND())</f>
        <v>1.1138613099357</v>
      </c>
      <c r="D188" s="0" t="n">
        <f aca="false">$C$7*EXP($C$8*B188)</f>
        <v>86041.4685414526</v>
      </c>
      <c r="E188" s="0" t="n">
        <f aca="false">$C$7*EXP($C$8*B188+$C$9*C188)</f>
        <v>120259.921776953</v>
      </c>
      <c r="F188" s="0" t="n">
        <f aca="false">IF(D188&gt;=90000,1,0)</f>
        <v>0</v>
      </c>
      <c r="G188" s="0" t="n">
        <f aca="false">IF(E188&gt;=90000,1,0)</f>
        <v>1</v>
      </c>
      <c r="H188" s="0" t="n">
        <f aca="false">IF(E188&gt;=100000,1,0)</f>
        <v>1</v>
      </c>
      <c r="I188" s="0" t="n">
        <f aca="false">Positions!$F$2*(G188-Positions!$G$2)-Positions!$F$3*(H188-Positions!$G$3)-Positions!$F$4*(F188-Positions!$G$4)</f>
        <v>2380</v>
      </c>
      <c r="J188" s="0" t="n">
        <f aca="false">-I188</f>
        <v>-2380</v>
      </c>
    </row>
    <row r="189" customFormat="false" ht="15" hidden="false" customHeight="false" outlineLevel="0" collapsed="false">
      <c r="B189" s="0" t="n">
        <f aca="true">NORMSINV(RAND())</f>
        <v>-1.091938538797</v>
      </c>
      <c r="C189" s="0" t="n">
        <f aca="true">NORMSINV(RAND())</f>
        <v>0.388507360580162</v>
      </c>
      <c r="D189" s="0" t="n">
        <f aca="false">$C$7*EXP($C$8*B189)</f>
        <v>70359.0208016965</v>
      </c>
      <c r="E189" s="0" t="n">
        <f aca="false">$C$7*EXP($C$8*B189+$C$9*C189)</f>
        <v>79074.9457195895</v>
      </c>
      <c r="F189" s="0" t="n">
        <f aca="false">IF(D189&gt;=90000,1,0)</f>
        <v>0</v>
      </c>
      <c r="G189" s="0" t="n">
        <f aca="false">IF(E189&gt;=90000,1,0)</f>
        <v>0</v>
      </c>
      <c r="H189" s="0" t="n">
        <f aca="false">IF(E189&gt;=100000,1,0)</f>
        <v>0</v>
      </c>
      <c r="I189" s="0" t="n">
        <f aca="false">Positions!$F$2*(G189-Positions!$G$2)-Positions!$F$3*(H189-Positions!$G$3)-Positions!$F$4*(F189-Positions!$G$4)</f>
        <v>-1620</v>
      </c>
      <c r="J189" s="0" t="n">
        <f aca="false">-I189</f>
        <v>1620</v>
      </c>
    </row>
    <row r="190" customFormat="false" ht="15" hidden="false" customHeight="false" outlineLevel="0" collapsed="false">
      <c r="B190" s="0" t="n">
        <f aca="true">NORMSINV(RAND())</f>
        <v>-1.42463034027101</v>
      </c>
      <c r="C190" s="0" t="n">
        <f aca="true">NORMSINV(RAND())</f>
        <v>1.10038446736375</v>
      </c>
      <c r="D190" s="0" t="n">
        <f aca="false">$C$7*EXP($C$8*B190)</f>
        <v>65952.0738105589</v>
      </c>
      <c r="E190" s="0" t="n">
        <f aca="false">$C$7*EXP($C$8*B190+$C$9*C190)</f>
        <v>91808.3485075233</v>
      </c>
      <c r="F190" s="0" t="n">
        <f aca="false">IF(D190&gt;=90000,1,0)</f>
        <v>0</v>
      </c>
      <c r="G190" s="0" t="n">
        <f aca="false">IF(E190&gt;=90000,1,0)</f>
        <v>1</v>
      </c>
      <c r="H190" s="0" t="n">
        <f aca="false">IF(E190&gt;=100000,1,0)</f>
        <v>0</v>
      </c>
      <c r="I190" s="0" t="n">
        <f aca="false">Positions!$F$2*(G190-Positions!$G$2)-Positions!$F$3*(H190-Positions!$G$3)-Positions!$F$4*(F190-Positions!$G$4)</f>
        <v>8380</v>
      </c>
      <c r="J190" s="0" t="n">
        <f aca="false">-I190</f>
        <v>-8380</v>
      </c>
    </row>
    <row r="191" customFormat="false" ht="15" hidden="false" customHeight="false" outlineLevel="0" collapsed="false">
      <c r="B191" s="0" t="n">
        <f aca="true">NORMSINV(RAND())</f>
        <v>0.70997443956765</v>
      </c>
      <c r="C191" s="0" t="n">
        <f aca="true">NORMSINV(RAND())</f>
        <v>-0.854219238992773</v>
      </c>
      <c r="D191" s="0" t="n">
        <f aca="false">$C$7*EXP($C$8*B191)</f>
        <v>99877.3492802093</v>
      </c>
      <c r="E191" s="0" t="n">
        <f aca="false">$C$7*EXP($C$8*B191+$C$9*C191)</f>
        <v>77259.1329193096</v>
      </c>
      <c r="F191" s="0" t="n">
        <f aca="false">IF(D191&gt;=90000,1,0)</f>
        <v>1</v>
      </c>
      <c r="G191" s="0" t="n">
        <f aca="false">IF(E191&gt;=90000,1,0)</f>
        <v>0</v>
      </c>
      <c r="H191" s="0" t="n">
        <f aca="false">IF(E191&gt;=100000,1,0)</f>
        <v>0</v>
      </c>
      <c r="I191" s="0" t="n">
        <f aca="false">Positions!$F$2*(G191-Positions!$G$2)-Positions!$F$3*(H191-Positions!$G$3)-Positions!$F$4*(F191-Positions!$G$4)</f>
        <v>-5620</v>
      </c>
      <c r="J191" s="0" t="n">
        <f aca="false">-I191</f>
        <v>5620</v>
      </c>
    </row>
    <row r="192" customFormat="false" ht="15" hidden="false" customHeight="false" outlineLevel="0" collapsed="false">
      <c r="B192" s="0" t="n">
        <f aca="true">NORMSINV(RAND())</f>
        <v>-0.68121778296786</v>
      </c>
      <c r="C192" s="0" t="n">
        <f aca="true">NORMSINV(RAND())</f>
        <v>-0.147039738057934</v>
      </c>
      <c r="D192" s="0" t="n">
        <f aca="false">$C$7*EXP($C$8*B192)</f>
        <v>76207.83236387</v>
      </c>
      <c r="E192" s="0" t="n">
        <f aca="false">$C$7*EXP($C$8*B192+$C$9*C192)</f>
        <v>72912.7985806294</v>
      </c>
      <c r="F192" s="0" t="n">
        <f aca="false">IF(D192&gt;=90000,1,0)</f>
        <v>0</v>
      </c>
      <c r="G192" s="0" t="n">
        <f aca="false">IF(E192&gt;=90000,1,0)</f>
        <v>0</v>
      </c>
      <c r="H192" s="0" t="n">
        <f aca="false">IF(E192&gt;=100000,1,0)</f>
        <v>0</v>
      </c>
      <c r="I192" s="0" t="n">
        <f aca="false">Positions!$F$2*(G192-Positions!$G$2)-Positions!$F$3*(H192-Positions!$G$3)-Positions!$F$4*(F192-Positions!$G$4)</f>
        <v>-1620</v>
      </c>
      <c r="J192" s="0" t="n">
        <f aca="false">-I192</f>
        <v>1620</v>
      </c>
    </row>
    <row r="193" customFormat="false" ht="15" hidden="false" customHeight="false" outlineLevel="0" collapsed="false">
      <c r="B193" s="0" t="n">
        <f aca="true">NORMSINV(RAND())</f>
        <v>1.66438390903768</v>
      </c>
      <c r="C193" s="0" t="n">
        <f aca="true">NORMSINV(RAND())</f>
        <v>0.166502758169912</v>
      </c>
      <c r="D193" s="0" t="n">
        <f aca="false">$C$7*EXP($C$8*B193)</f>
        <v>120241.393508168</v>
      </c>
      <c r="E193" s="0" t="n">
        <f aca="false">$C$7*EXP($C$8*B193+$C$9*C193)</f>
        <v>126412.701620778</v>
      </c>
      <c r="F193" s="0" t="n">
        <f aca="false">IF(D193&gt;=90000,1,0)</f>
        <v>1</v>
      </c>
      <c r="G193" s="0" t="n">
        <f aca="false">IF(E193&gt;=90000,1,0)</f>
        <v>1</v>
      </c>
      <c r="H193" s="0" t="n">
        <f aca="false">IF(E193&gt;=100000,1,0)</f>
        <v>1</v>
      </c>
      <c r="I193" s="0" t="n">
        <f aca="false">Positions!$F$2*(G193-Positions!$G$2)-Positions!$F$3*(H193-Positions!$G$3)-Positions!$F$4*(F193-Positions!$G$4)</f>
        <v>-1620</v>
      </c>
      <c r="J193" s="0" t="n">
        <f aca="false">-I193</f>
        <v>1620</v>
      </c>
    </row>
    <row r="194" customFormat="false" ht="15" hidden="false" customHeight="false" outlineLevel="0" collapsed="false">
      <c r="B194" s="0" t="n">
        <f aca="true">NORMSINV(RAND())</f>
        <v>0.468363202994193</v>
      </c>
      <c r="C194" s="0" t="n">
        <f aca="true">NORMSINV(RAND())</f>
        <v>1.58921289459346</v>
      </c>
      <c r="D194" s="0" t="n">
        <f aca="false">$C$7*EXP($C$8*B194)</f>
        <v>95294.1413393525</v>
      </c>
      <c r="E194" s="0" t="n">
        <f aca="false">$C$7*EXP($C$8*B194+$C$9*C194)</f>
        <v>153651.150643967</v>
      </c>
      <c r="F194" s="0" t="n">
        <f aca="false">IF(D194&gt;=90000,1,0)</f>
        <v>1</v>
      </c>
      <c r="G194" s="0" t="n">
        <f aca="false">IF(E194&gt;=90000,1,0)</f>
        <v>1</v>
      </c>
      <c r="H194" s="0" t="n">
        <f aca="false">IF(E194&gt;=100000,1,0)</f>
        <v>1</v>
      </c>
      <c r="I194" s="0" t="n">
        <f aca="false">Positions!$F$2*(G194-Positions!$G$2)-Positions!$F$3*(H194-Positions!$G$3)-Positions!$F$4*(F194-Positions!$G$4)</f>
        <v>-1620</v>
      </c>
      <c r="J194" s="0" t="n">
        <f aca="false">-I194</f>
        <v>1620</v>
      </c>
    </row>
    <row r="195" customFormat="false" ht="15" hidden="false" customHeight="false" outlineLevel="0" collapsed="false">
      <c r="B195" s="0" t="n">
        <f aca="true">NORMSINV(RAND())</f>
        <v>-1.09931108983739</v>
      </c>
      <c r="C195" s="0" t="n">
        <f aca="true">NORMSINV(RAND())</f>
        <v>-0.227071811009707</v>
      </c>
      <c r="D195" s="0" t="n">
        <f aca="false">$C$7*EXP($C$8*B195)</f>
        <v>70258.241288678</v>
      </c>
      <c r="E195" s="0" t="n">
        <f aca="false">$C$7*EXP($C$8*B195+$C$9*C195)</f>
        <v>65622.5879135172</v>
      </c>
      <c r="F195" s="0" t="n">
        <f aca="false">IF(D195&gt;=90000,1,0)</f>
        <v>0</v>
      </c>
      <c r="G195" s="0" t="n">
        <f aca="false">IF(E195&gt;=90000,1,0)</f>
        <v>0</v>
      </c>
      <c r="H195" s="0" t="n">
        <f aca="false">IF(E195&gt;=100000,1,0)</f>
        <v>0</v>
      </c>
      <c r="I195" s="0" t="n">
        <f aca="false">Positions!$F$2*(G195-Positions!$G$2)-Positions!$F$3*(H195-Positions!$G$3)-Positions!$F$4*(F195-Positions!$G$4)</f>
        <v>-1620</v>
      </c>
      <c r="J195" s="0" t="n">
        <f aca="false">-I195</f>
        <v>1620</v>
      </c>
    </row>
    <row r="196" customFormat="false" ht="15" hidden="false" customHeight="false" outlineLevel="0" collapsed="false">
      <c r="B196" s="0" t="n">
        <f aca="true">NORMSINV(RAND())</f>
        <v>-0.196118096224594</v>
      </c>
      <c r="C196" s="0" t="n">
        <f aca="true">NORMSINV(RAND())</f>
        <v>0.326172480183017</v>
      </c>
      <c r="D196" s="0" t="n">
        <f aca="false">$C$7*EXP($C$8*B196)</f>
        <v>83745.1620791613</v>
      </c>
      <c r="E196" s="0" t="n">
        <f aca="false">$C$7*EXP($C$8*B196+$C$9*C196)</f>
        <v>92372.1618937092</v>
      </c>
      <c r="F196" s="0" t="n">
        <f aca="false">IF(D196&gt;=90000,1,0)</f>
        <v>0</v>
      </c>
      <c r="G196" s="0" t="n">
        <f aca="false">IF(E196&gt;=90000,1,0)</f>
        <v>1</v>
      </c>
      <c r="H196" s="0" t="n">
        <f aca="false">IF(E196&gt;=100000,1,0)</f>
        <v>0</v>
      </c>
      <c r="I196" s="0" t="n">
        <f aca="false">Positions!$F$2*(G196-Positions!$G$2)-Positions!$F$3*(H196-Positions!$G$3)-Positions!$F$4*(F196-Positions!$G$4)</f>
        <v>8380</v>
      </c>
      <c r="J196" s="0" t="n">
        <f aca="false">-I196</f>
        <v>-8380</v>
      </c>
    </row>
    <row r="197" customFormat="false" ht="15" hidden="false" customHeight="false" outlineLevel="0" collapsed="false">
      <c r="B197" s="0" t="n">
        <f aca="true">NORMSINV(RAND())</f>
        <v>0.0206757081980053</v>
      </c>
      <c r="C197" s="0" t="n">
        <f aca="true">NORMSINV(RAND())</f>
        <v>-0.709186654998267</v>
      </c>
      <c r="D197" s="0" t="n">
        <f aca="false">$C$7*EXP($C$8*B197)</f>
        <v>87350.4279446078</v>
      </c>
      <c r="E197" s="0" t="n">
        <f aca="false">$C$7*EXP($C$8*B197+$C$9*C197)</f>
        <v>70580.0023775359</v>
      </c>
      <c r="F197" s="0" t="n">
        <f aca="false">IF(D197&gt;=90000,1,0)</f>
        <v>0</v>
      </c>
      <c r="G197" s="0" t="n">
        <f aca="false">IF(E197&gt;=90000,1,0)</f>
        <v>0</v>
      </c>
      <c r="H197" s="0" t="n">
        <f aca="false">IF(E197&gt;=100000,1,0)</f>
        <v>0</v>
      </c>
      <c r="I197" s="0" t="n">
        <f aca="false">Positions!$F$2*(G197-Positions!$G$2)-Positions!$F$3*(H197-Positions!$G$3)-Positions!$F$4*(F197-Positions!$G$4)</f>
        <v>-1620</v>
      </c>
      <c r="J197" s="0" t="n">
        <f aca="false">-I197</f>
        <v>1620</v>
      </c>
    </row>
    <row r="198" customFormat="false" ht="15" hidden="false" customHeight="false" outlineLevel="0" collapsed="false">
      <c r="B198" s="0" t="n">
        <f aca="true">NORMSINV(RAND())</f>
        <v>-0.566570451448332</v>
      </c>
      <c r="C198" s="0" t="n">
        <f aca="true">NORMSINV(RAND())</f>
        <v>0.907023046509224</v>
      </c>
      <c r="D198" s="0" t="n">
        <f aca="false">$C$7*EXP($C$8*B198)</f>
        <v>77925.5772319407</v>
      </c>
      <c r="E198" s="0" t="n">
        <f aca="false">$C$7*EXP($C$8*B198+$C$9*C198)</f>
        <v>102350.665860904</v>
      </c>
      <c r="F198" s="0" t="n">
        <f aca="false">IF(D198&gt;=90000,1,0)</f>
        <v>0</v>
      </c>
      <c r="G198" s="0" t="n">
        <f aca="false">IF(E198&gt;=90000,1,0)</f>
        <v>1</v>
      </c>
      <c r="H198" s="0" t="n">
        <f aca="false">IF(E198&gt;=100000,1,0)</f>
        <v>1</v>
      </c>
      <c r="I198" s="0" t="n">
        <f aca="false">Positions!$F$2*(G198-Positions!$G$2)-Positions!$F$3*(H198-Positions!$G$3)-Positions!$F$4*(F198-Positions!$G$4)</f>
        <v>2380</v>
      </c>
      <c r="J198" s="0" t="n">
        <f aca="false">-I198</f>
        <v>-2380</v>
      </c>
    </row>
    <row r="199" customFormat="false" ht="15" hidden="false" customHeight="false" outlineLevel="0" collapsed="false">
      <c r="B199" s="0" t="n">
        <f aca="true">NORMSINV(RAND())</f>
        <v>-1.87388399876219</v>
      </c>
      <c r="C199" s="0" t="n">
        <f aca="true">NORMSINV(RAND())</f>
        <v>-0.0355582698712606</v>
      </c>
      <c r="D199" s="0" t="n">
        <f aca="false">$C$7*EXP($C$8*B199)</f>
        <v>60435.9078914232</v>
      </c>
      <c r="E199" s="0" t="n">
        <f aca="false">$C$7*EXP($C$8*B199+$C$9*C199)</f>
        <v>59793.3610269648</v>
      </c>
      <c r="F199" s="0" t="n">
        <f aca="false">IF(D199&gt;=90000,1,0)</f>
        <v>0</v>
      </c>
      <c r="G199" s="0" t="n">
        <f aca="false">IF(E199&gt;=90000,1,0)</f>
        <v>0</v>
      </c>
      <c r="H199" s="0" t="n">
        <f aca="false">IF(E199&gt;=100000,1,0)</f>
        <v>0</v>
      </c>
      <c r="I199" s="0" t="n">
        <f aca="false">Positions!$F$2*(G199-Positions!$G$2)-Positions!$F$3*(H199-Positions!$G$3)-Positions!$F$4*(F199-Positions!$G$4)</f>
        <v>-1620</v>
      </c>
      <c r="J199" s="0" t="n">
        <f aca="false">-I199</f>
        <v>1620</v>
      </c>
    </row>
    <row r="200" customFormat="false" ht="15" hidden="false" customHeight="false" outlineLevel="0" collapsed="false">
      <c r="B200" s="0" t="n">
        <f aca="true">NORMSINV(RAND())</f>
        <v>0.541881088491841</v>
      </c>
      <c r="C200" s="0" t="n">
        <f aca="true">NORMSINV(RAND())</f>
        <v>-0.10643822301724</v>
      </c>
      <c r="D200" s="0" t="n">
        <f aca="false">$C$7*EXP($C$8*B200)</f>
        <v>96666.0102112436</v>
      </c>
      <c r="E200" s="0" t="n">
        <f aca="false">$C$7*EXP($C$8*B200+$C$9*C200)</f>
        <v>93622.11034926</v>
      </c>
      <c r="F200" s="0" t="n">
        <f aca="false">IF(D200&gt;=90000,1,0)</f>
        <v>1</v>
      </c>
      <c r="G200" s="0" t="n">
        <f aca="false">IF(E200&gt;=90000,1,0)</f>
        <v>1</v>
      </c>
      <c r="H200" s="0" t="n">
        <f aca="false">IF(E200&gt;=100000,1,0)</f>
        <v>0</v>
      </c>
      <c r="I200" s="0" t="n">
        <f aca="false">Positions!$F$2*(G200-Positions!$G$2)-Positions!$F$3*(H200-Positions!$G$3)-Positions!$F$4*(F200-Positions!$G$4)</f>
        <v>4380</v>
      </c>
      <c r="J200" s="0" t="n">
        <f aca="false">-I200</f>
        <v>-4380</v>
      </c>
    </row>
    <row r="201" customFormat="false" ht="15" hidden="false" customHeight="false" outlineLevel="0" collapsed="false">
      <c r="B201" s="0" t="n">
        <f aca="true">NORMSINV(RAND())</f>
        <v>-0.101246019710077</v>
      </c>
      <c r="C201" s="0" t="n">
        <f aca="true">NORMSINV(RAND())</f>
        <v>1.55690352057553</v>
      </c>
      <c r="D201" s="0" t="n">
        <f aca="false">$C$7*EXP($C$8*B201)</f>
        <v>85304.1958517341</v>
      </c>
      <c r="E201" s="0" t="n">
        <f aca="false">$C$7*EXP($C$8*B201+$C$9*C201)</f>
        <v>136214.099463354</v>
      </c>
      <c r="F201" s="0" t="n">
        <f aca="false">IF(D201&gt;=90000,1,0)</f>
        <v>0</v>
      </c>
      <c r="G201" s="0" t="n">
        <f aca="false">IF(E201&gt;=90000,1,0)</f>
        <v>1</v>
      </c>
      <c r="H201" s="0" t="n">
        <f aca="false">IF(E201&gt;=100000,1,0)</f>
        <v>1</v>
      </c>
      <c r="I201" s="0" t="n">
        <f aca="false">Positions!$F$2*(G201-Positions!$G$2)-Positions!$F$3*(H201-Positions!$G$3)-Positions!$F$4*(F201-Positions!$G$4)</f>
        <v>2380</v>
      </c>
      <c r="J201" s="0" t="n">
        <f aca="false">-I201</f>
        <v>-2380</v>
      </c>
    </row>
    <row r="202" customFormat="false" ht="15" hidden="false" customHeight="false" outlineLevel="0" collapsed="false">
      <c r="B202" s="0" t="n">
        <f aca="true">NORMSINV(RAND())</f>
        <v>-0.33090241547148</v>
      </c>
      <c r="C202" s="0" t="n">
        <f aca="true">NORMSINV(RAND())</f>
        <v>-1.4327938427756</v>
      </c>
      <c r="D202" s="0" t="n">
        <f aca="false">$C$7*EXP($C$8*B202)</f>
        <v>81579.1191227401</v>
      </c>
      <c r="E202" s="0" t="n">
        <f aca="false">$C$7*EXP($C$8*B202+$C$9*C202)</f>
        <v>53030.9849774439</v>
      </c>
      <c r="F202" s="0" t="n">
        <f aca="false">IF(D202&gt;=90000,1,0)</f>
        <v>0</v>
      </c>
      <c r="G202" s="0" t="n">
        <f aca="false">IF(E202&gt;=90000,1,0)</f>
        <v>0</v>
      </c>
      <c r="H202" s="0" t="n">
        <f aca="false">IF(E202&gt;=100000,1,0)</f>
        <v>0</v>
      </c>
      <c r="I202" s="0" t="n">
        <f aca="false">Positions!$F$2*(G202-Positions!$G$2)-Positions!$F$3*(H202-Positions!$G$3)-Positions!$F$4*(F202-Positions!$G$4)</f>
        <v>-1620</v>
      </c>
      <c r="J202" s="0" t="n">
        <f aca="false">-I202</f>
        <v>1620</v>
      </c>
    </row>
    <row r="203" customFormat="false" ht="15" hidden="false" customHeight="false" outlineLevel="0" collapsed="false">
      <c r="B203" s="0" t="n">
        <f aca="true">NORMSINV(RAND())</f>
        <v>-0.319089105331767</v>
      </c>
      <c r="C203" s="0" t="n">
        <f aca="true">NORMSINV(RAND())</f>
        <v>1.99958321678887</v>
      </c>
      <c r="D203" s="0" t="n">
        <f aca="false">$C$7*EXP($C$8*B203)</f>
        <v>81766.702931662</v>
      </c>
      <c r="E203" s="0" t="n">
        <f aca="false">$C$7*EXP($C$8*B203+$C$9*C203)</f>
        <v>149148.674474623</v>
      </c>
      <c r="F203" s="0" t="n">
        <f aca="false">IF(D203&gt;=90000,1,0)</f>
        <v>0</v>
      </c>
      <c r="G203" s="0" t="n">
        <f aca="false">IF(E203&gt;=90000,1,0)</f>
        <v>1</v>
      </c>
      <c r="H203" s="0" t="n">
        <f aca="false">IF(E203&gt;=100000,1,0)</f>
        <v>1</v>
      </c>
      <c r="I203" s="0" t="n">
        <f aca="false">Positions!$F$2*(G203-Positions!$G$2)-Positions!$F$3*(H203-Positions!$G$3)-Positions!$F$4*(F203-Positions!$G$4)</f>
        <v>2380</v>
      </c>
      <c r="J203" s="0" t="n">
        <f aca="false">-I203</f>
        <v>-2380</v>
      </c>
    </row>
    <row r="204" customFormat="false" ht="15" hidden="false" customHeight="false" outlineLevel="0" collapsed="false">
      <c r="B204" s="0" t="n">
        <f aca="true">NORMSINV(RAND())</f>
        <v>0.598781543359351</v>
      </c>
      <c r="C204" s="0" t="n">
        <f aca="true">NORMSINV(RAND())</f>
        <v>0.0146515276705043</v>
      </c>
      <c r="D204" s="0" t="n">
        <f aca="false">$C$7*EXP($C$8*B204)</f>
        <v>97741.3355614923</v>
      </c>
      <c r="E204" s="0" t="n">
        <f aca="false">$C$7*EXP($C$8*B204+$C$9*C204)</f>
        <v>98172.7612585358</v>
      </c>
      <c r="F204" s="0" t="n">
        <f aca="false">IF(D204&gt;=90000,1,0)</f>
        <v>1</v>
      </c>
      <c r="G204" s="0" t="n">
        <f aca="false">IF(E204&gt;=90000,1,0)</f>
        <v>1</v>
      </c>
      <c r="H204" s="0" t="n">
        <f aca="false">IF(E204&gt;=100000,1,0)</f>
        <v>0</v>
      </c>
      <c r="I204" s="0" t="n">
        <f aca="false">Positions!$F$2*(G204-Positions!$G$2)-Positions!$F$3*(H204-Positions!$G$3)-Positions!$F$4*(F204-Positions!$G$4)</f>
        <v>4380</v>
      </c>
      <c r="J204" s="0" t="n">
        <f aca="false">-I204</f>
        <v>-4380</v>
      </c>
    </row>
    <row r="205" customFormat="false" ht="15" hidden="false" customHeight="false" outlineLevel="0" collapsed="false">
      <c r="B205" s="0" t="n">
        <f aca="true">NORMSINV(RAND())</f>
        <v>0.424552303790627</v>
      </c>
      <c r="C205" s="0" t="n">
        <f aca="true">NORMSINV(RAND())</f>
        <v>-1.64069582967133</v>
      </c>
      <c r="D205" s="0" t="n">
        <f aca="false">$C$7*EXP($C$8*B205)</f>
        <v>94485.8908773707</v>
      </c>
      <c r="E205" s="0" t="n">
        <f aca="false">$C$7*EXP($C$8*B205+$C$9*C205)</f>
        <v>57700.0671056157</v>
      </c>
      <c r="F205" s="0" t="n">
        <f aca="false">IF(D205&gt;=90000,1,0)</f>
        <v>1</v>
      </c>
      <c r="G205" s="0" t="n">
        <f aca="false">IF(E205&gt;=90000,1,0)</f>
        <v>0</v>
      </c>
      <c r="H205" s="0" t="n">
        <f aca="false">IF(E205&gt;=100000,1,0)</f>
        <v>0</v>
      </c>
      <c r="I205" s="0" t="n">
        <f aca="false">Positions!$F$2*(G205-Positions!$G$2)-Positions!$F$3*(H205-Positions!$G$3)-Positions!$F$4*(F205-Positions!$G$4)</f>
        <v>-5620</v>
      </c>
      <c r="J205" s="0" t="n">
        <f aca="false">-I205</f>
        <v>5620</v>
      </c>
    </row>
    <row r="206" customFormat="false" ht="15" hidden="false" customHeight="false" outlineLevel="0" collapsed="false">
      <c r="B206" s="0" t="n">
        <f aca="true">NORMSINV(RAND())</f>
        <v>1.21824469990821</v>
      </c>
      <c r="C206" s="0" t="n">
        <f aca="true">NORMSINV(RAND())</f>
        <v>-0.511878115931952</v>
      </c>
      <c r="D206" s="0" t="n">
        <f aca="false">$C$7*EXP($C$8*B206)</f>
        <v>110251.261768535</v>
      </c>
      <c r="E206" s="0" t="n">
        <f aca="false">$C$7*EXP($C$8*B206+$C$9*C206)</f>
        <v>94527.5856686253</v>
      </c>
      <c r="F206" s="0" t="n">
        <f aca="false">IF(D206&gt;=90000,1,0)</f>
        <v>1</v>
      </c>
      <c r="G206" s="0" t="n">
        <f aca="false">IF(E206&gt;=90000,1,0)</f>
        <v>1</v>
      </c>
      <c r="H206" s="0" t="n">
        <f aca="false">IF(E206&gt;=100000,1,0)</f>
        <v>0</v>
      </c>
      <c r="I206" s="0" t="n">
        <f aca="false">Positions!$F$2*(G206-Positions!$G$2)-Positions!$F$3*(H206-Positions!$G$3)-Positions!$F$4*(F206-Positions!$G$4)</f>
        <v>4380</v>
      </c>
      <c r="J206" s="0" t="n">
        <f aca="false">-I206</f>
        <v>-4380</v>
      </c>
    </row>
    <row r="207" customFormat="false" ht="15" hidden="false" customHeight="false" outlineLevel="0" collapsed="false">
      <c r="B207" s="0" t="n">
        <f aca="true">NORMSINV(RAND())</f>
        <v>-0.508919632746983</v>
      </c>
      <c r="C207" s="0" t="n">
        <f aca="true">NORMSINV(RAND())</f>
        <v>-0.401125467946148</v>
      </c>
      <c r="D207" s="0" t="n">
        <f aca="false">$C$7*EXP($C$8*B207)</f>
        <v>78803.9272145223</v>
      </c>
      <c r="E207" s="0" t="n">
        <f aca="false">$C$7*EXP($C$8*B207+$C$9*C207)</f>
        <v>69852.421894965</v>
      </c>
      <c r="F207" s="0" t="n">
        <f aca="false">IF(D207&gt;=90000,1,0)</f>
        <v>0</v>
      </c>
      <c r="G207" s="0" t="n">
        <f aca="false">IF(E207&gt;=90000,1,0)</f>
        <v>0</v>
      </c>
      <c r="H207" s="0" t="n">
        <f aca="false">IF(E207&gt;=100000,1,0)</f>
        <v>0</v>
      </c>
      <c r="I207" s="0" t="n">
        <f aca="false">Positions!$F$2*(G207-Positions!$G$2)-Positions!$F$3*(H207-Positions!$G$3)-Positions!$F$4*(F207-Positions!$G$4)</f>
        <v>-1620</v>
      </c>
      <c r="J207" s="0" t="n">
        <f aca="false">-I207</f>
        <v>1620</v>
      </c>
    </row>
    <row r="208" customFormat="false" ht="15" hidden="false" customHeight="false" outlineLevel="0" collapsed="false">
      <c r="B208" s="0" t="n">
        <f aca="true">NORMSINV(RAND())</f>
        <v>-0.255687127488648</v>
      </c>
      <c r="C208" s="0" t="n">
        <f aca="true">NORMSINV(RAND())</f>
        <v>2.30888439374358</v>
      </c>
      <c r="D208" s="0" t="n">
        <f aca="false">$C$7*EXP($C$8*B208)</f>
        <v>82780.85869288</v>
      </c>
      <c r="E208" s="0" t="n">
        <f aca="false">$C$7*EXP($C$8*B208+$C$9*C208)</f>
        <v>165711.135616191</v>
      </c>
      <c r="F208" s="0" t="n">
        <f aca="false">IF(D208&gt;=90000,1,0)</f>
        <v>0</v>
      </c>
      <c r="G208" s="0" t="n">
        <f aca="false">IF(E208&gt;=90000,1,0)</f>
        <v>1</v>
      </c>
      <c r="H208" s="0" t="n">
        <f aca="false">IF(E208&gt;=100000,1,0)</f>
        <v>1</v>
      </c>
      <c r="I208" s="0" t="n">
        <f aca="false">Positions!$F$2*(G208-Positions!$G$2)-Positions!$F$3*(H208-Positions!$G$3)-Positions!$F$4*(F208-Positions!$G$4)</f>
        <v>2380</v>
      </c>
      <c r="J208" s="0" t="n">
        <f aca="false">-I208</f>
        <v>-2380</v>
      </c>
    </row>
    <row r="209" customFormat="false" ht="15" hidden="false" customHeight="false" outlineLevel="0" collapsed="false">
      <c r="B209" s="0" t="n">
        <f aca="true">NORMSINV(RAND())</f>
        <v>-0.105949116494268</v>
      </c>
      <c r="C209" s="0" t="n">
        <f aca="true">NORMSINV(RAND())</f>
        <v>-1.17496932545456</v>
      </c>
      <c r="D209" s="0" t="n">
        <f aca="false">$C$7*EXP($C$8*B209)</f>
        <v>85226.2304954334</v>
      </c>
      <c r="E209" s="0" t="n">
        <f aca="false">$C$7*EXP($C$8*B209+$C$9*C209)</f>
        <v>59866.3262215479</v>
      </c>
      <c r="F209" s="0" t="n">
        <f aca="false">IF(D209&gt;=90000,1,0)</f>
        <v>0</v>
      </c>
      <c r="G209" s="0" t="n">
        <f aca="false">IF(E209&gt;=90000,1,0)</f>
        <v>0</v>
      </c>
      <c r="H209" s="0" t="n">
        <f aca="false">IF(E209&gt;=100000,1,0)</f>
        <v>0</v>
      </c>
      <c r="I209" s="0" t="n">
        <f aca="false">Positions!$F$2*(G209-Positions!$G$2)-Positions!$F$3*(H209-Positions!$G$3)-Positions!$F$4*(F209-Positions!$G$4)</f>
        <v>-1620</v>
      </c>
      <c r="J209" s="0" t="n">
        <f aca="false">-I209</f>
        <v>1620</v>
      </c>
    </row>
    <row r="210" customFormat="false" ht="15" hidden="false" customHeight="false" outlineLevel="0" collapsed="false">
      <c r="B210" s="0" t="n">
        <f aca="true">NORMSINV(RAND())</f>
        <v>-0.799764588823964</v>
      </c>
      <c r="C210" s="0" t="n">
        <f aca="true">NORMSINV(RAND())</f>
        <v>0.812538957521771</v>
      </c>
      <c r="D210" s="0" t="n">
        <f aca="false">$C$7*EXP($C$8*B210)</f>
        <v>74471.4708963633</v>
      </c>
      <c r="E210" s="0" t="n">
        <f aca="false">$C$7*EXP($C$8*B210+$C$9*C210)</f>
        <v>95074.8841343015</v>
      </c>
      <c r="F210" s="0" t="n">
        <f aca="false">IF(D210&gt;=90000,1,0)</f>
        <v>0</v>
      </c>
      <c r="G210" s="0" t="n">
        <f aca="false">IF(E210&gt;=90000,1,0)</f>
        <v>1</v>
      </c>
      <c r="H210" s="0" t="n">
        <f aca="false">IF(E210&gt;=100000,1,0)</f>
        <v>0</v>
      </c>
      <c r="I210" s="0" t="n">
        <f aca="false">Positions!$F$2*(G210-Positions!$G$2)-Positions!$F$3*(H210-Positions!$G$3)-Positions!$F$4*(F210-Positions!$G$4)</f>
        <v>8380</v>
      </c>
      <c r="J210" s="0" t="n">
        <f aca="false">-I210</f>
        <v>-8380</v>
      </c>
    </row>
    <row r="211" customFormat="false" ht="15" hidden="false" customHeight="false" outlineLevel="0" collapsed="false">
      <c r="B211" s="0" t="n">
        <f aca="true">NORMSINV(RAND())</f>
        <v>-0.3650762285275</v>
      </c>
      <c r="C211" s="0" t="n">
        <f aca="true">NORMSINV(RAND())</f>
        <v>0.230374031331341</v>
      </c>
      <c r="D211" s="0" t="n">
        <f aca="false">$C$7*EXP($C$8*B211)</f>
        <v>81038.8919919813</v>
      </c>
      <c r="E211" s="0" t="n">
        <f aca="false">$C$7*EXP($C$8*B211+$C$9*C211)</f>
        <v>86849.7386400679</v>
      </c>
      <c r="F211" s="0" t="n">
        <f aca="false">IF(D211&gt;=90000,1,0)</f>
        <v>0</v>
      </c>
      <c r="G211" s="0" t="n">
        <f aca="false">IF(E211&gt;=90000,1,0)</f>
        <v>0</v>
      </c>
      <c r="H211" s="0" t="n">
        <f aca="false">IF(E211&gt;=100000,1,0)</f>
        <v>0</v>
      </c>
      <c r="I211" s="0" t="n">
        <f aca="false">Positions!$F$2*(G211-Positions!$G$2)-Positions!$F$3*(H211-Positions!$G$3)-Positions!$F$4*(F211-Positions!$G$4)</f>
        <v>-1620</v>
      </c>
      <c r="J211" s="0" t="n">
        <f aca="false">-I211</f>
        <v>1620</v>
      </c>
    </row>
    <row r="212" customFormat="false" ht="15" hidden="false" customHeight="false" outlineLevel="0" collapsed="false">
      <c r="B212" s="0" t="n">
        <f aca="true">NORMSINV(RAND())</f>
        <v>2.41080880052329</v>
      </c>
      <c r="C212" s="0" t="n">
        <f aca="true">NORMSINV(RAND())</f>
        <v>-1.5114569965327</v>
      </c>
      <c r="D212" s="0" t="n">
        <f aca="false">$C$7*EXP($C$8*B212)</f>
        <v>139020.710709756</v>
      </c>
      <c r="E212" s="0" t="n">
        <f aca="false">$C$7*EXP($C$8*B212+$C$9*C212)</f>
        <v>88259.3687675631</v>
      </c>
      <c r="F212" s="0" t="n">
        <f aca="false">IF(D212&gt;=90000,1,0)</f>
        <v>1</v>
      </c>
      <c r="G212" s="0" t="n">
        <f aca="false">IF(E212&gt;=90000,1,0)</f>
        <v>0</v>
      </c>
      <c r="H212" s="0" t="n">
        <f aca="false">IF(E212&gt;=100000,1,0)</f>
        <v>0</v>
      </c>
      <c r="I212" s="0" t="n">
        <f aca="false">Positions!$F$2*(G212-Positions!$G$2)-Positions!$F$3*(H212-Positions!$G$3)-Positions!$F$4*(F212-Positions!$G$4)</f>
        <v>-5620</v>
      </c>
      <c r="J212" s="0" t="n">
        <f aca="false">-I212</f>
        <v>5620</v>
      </c>
    </row>
    <row r="213" customFormat="false" ht="15" hidden="false" customHeight="false" outlineLevel="0" collapsed="false">
      <c r="B213" s="0" t="n">
        <f aca="true">NORMSINV(RAND())</f>
        <v>-0.200977704295838</v>
      </c>
      <c r="C213" s="0" t="n">
        <f aca="true">NORMSINV(RAND())</f>
        <v>0.368058088389325</v>
      </c>
      <c r="D213" s="0" t="n">
        <f aca="false">$C$7*EXP($C$8*B213)</f>
        <v>83666.0756942597</v>
      </c>
      <c r="E213" s="0" t="n">
        <f aca="false">$C$7*EXP($C$8*B213+$C$9*C213)</f>
        <v>93454.2141384252</v>
      </c>
      <c r="F213" s="0" t="n">
        <f aca="false">IF(D213&gt;=90000,1,0)</f>
        <v>0</v>
      </c>
      <c r="G213" s="0" t="n">
        <f aca="false">IF(E213&gt;=90000,1,0)</f>
        <v>1</v>
      </c>
      <c r="H213" s="0" t="n">
        <f aca="false">IF(E213&gt;=100000,1,0)</f>
        <v>0</v>
      </c>
      <c r="I213" s="0" t="n">
        <f aca="false">Positions!$F$2*(G213-Positions!$G$2)-Positions!$F$3*(H213-Positions!$G$3)-Positions!$F$4*(F213-Positions!$G$4)</f>
        <v>8380</v>
      </c>
      <c r="J213" s="0" t="n">
        <f aca="false">-I213</f>
        <v>-8380</v>
      </c>
    </row>
    <row r="214" customFormat="false" ht="15" hidden="false" customHeight="false" outlineLevel="0" collapsed="false">
      <c r="B214" s="0" t="n">
        <f aca="true">NORMSINV(RAND())</f>
        <v>0.0144658314407977</v>
      </c>
      <c r="C214" s="0" t="n">
        <f aca="true">NORMSINV(RAND())</f>
        <v>0.269756200022604</v>
      </c>
      <c r="D214" s="0" t="n">
        <f aca="false">$C$7*EXP($C$8*B214)</f>
        <v>87245.0300891507</v>
      </c>
      <c r="E214" s="0" t="n">
        <f aca="false">$C$7*EXP($C$8*B214+$C$9*C214)</f>
        <v>94614.3494362319</v>
      </c>
      <c r="F214" s="0" t="n">
        <f aca="false">IF(D214&gt;=90000,1,0)</f>
        <v>0</v>
      </c>
      <c r="G214" s="0" t="n">
        <f aca="false">IF(E214&gt;=90000,1,0)</f>
        <v>1</v>
      </c>
      <c r="H214" s="0" t="n">
        <f aca="false">IF(E214&gt;=100000,1,0)</f>
        <v>0</v>
      </c>
      <c r="I214" s="0" t="n">
        <f aca="false">Positions!$F$2*(G214-Positions!$G$2)-Positions!$F$3*(H214-Positions!$G$3)-Positions!$F$4*(F214-Positions!$G$4)</f>
        <v>8380</v>
      </c>
      <c r="J214" s="0" t="n">
        <f aca="false">-I214</f>
        <v>-8380</v>
      </c>
    </row>
    <row r="215" customFormat="false" ht="15" hidden="false" customHeight="false" outlineLevel="0" collapsed="false">
      <c r="B215" s="0" t="n">
        <f aca="true">NORMSINV(RAND())</f>
        <v>0.601707342333085</v>
      </c>
      <c r="C215" s="0" t="n">
        <f aca="true">NORMSINV(RAND())</f>
        <v>0.984801925997461</v>
      </c>
      <c r="D215" s="0" t="n">
        <f aca="false">$C$7*EXP($C$8*B215)</f>
        <v>97796.9505920474</v>
      </c>
      <c r="E215" s="0" t="n">
        <f aca="false">$C$7*EXP($C$8*B215+$C$9*C215)</f>
        <v>131489.140409014</v>
      </c>
      <c r="F215" s="0" t="n">
        <f aca="false">IF(D215&gt;=90000,1,0)</f>
        <v>1</v>
      </c>
      <c r="G215" s="0" t="n">
        <f aca="false">IF(E215&gt;=90000,1,0)</f>
        <v>1</v>
      </c>
      <c r="H215" s="0" t="n">
        <f aca="false">IF(E215&gt;=100000,1,0)</f>
        <v>1</v>
      </c>
      <c r="I215" s="0" t="n">
        <f aca="false">Positions!$F$2*(G215-Positions!$G$2)-Positions!$F$3*(H215-Positions!$G$3)-Positions!$F$4*(F215-Positions!$G$4)</f>
        <v>-1620</v>
      </c>
      <c r="J215" s="0" t="n">
        <f aca="false">-I215</f>
        <v>1620</v>
      </c>
    </row>
    <row r="216" customFormat="false" ht="15" hidden="false" customHeight="false" outlineLevel="0" collapsed="false">
      <c r="B216" s="0" t="n">
        <f aca="true">NORMSINV(RAND())</f>
        <v>0.0805242994538017</v>
      </c>
      <c r="C216" s="0" t="n">
        <f aca="true">NORMSINV(RAND())</f>
        <v>0.484989141875095</v>
      </c>
      <c r="D216" s="0" t="n">
        <f aca="false">$C$7*EXP($C$8*B216)</f>
        <v>88372.7648104971</v>
      </c>
      <c r="E216" s="0" t="n">
        <f aca="false">$C$7*EXP($C$8*B216+$C$9*C216)</f>
        <v>102242.892083386</v>
      </c>
      <c r="F216" s="0" t="n">
        <f aca="false">IF(D216&gt;=90000,1,0)</f>
        <v>0</v>
      </c>
      <c r="G216" s="0" t="n">
        <f aca="false">IF(E216&gt;=90000,1,0)</f>
        <v>1</v>
      </c>
      <c r="H216" s="0" t="n">
        <f aca="false">IF(E216&gt;=100000,1,0)</f>
        <v>1</v>
      </c>
      <c r="I216" s="0" t="n">
        <f aca="false">Positions!$F$2*(G216-Positions!$G$2)-Positions!$F$3*(H216-Positions!$G$3)-Positions!$F$4*(F216-Positions!$G$4)</f>
        <v>2380</v>
      </c>
      <c r="J216" s="0" t="n">
        <f aca="false">-I216</f>
        <v>-2380</v>
      </c>
    </row>
    <row r="217" customFormat="false" ht="15" hidden="false" customHeight="false" outlineLevel="0" collapsed="false">
      <c r="B217" s="0" t="n">
        <f aca="true">NORMSINV(RAND())</f>
        <v>0.626739990692266</v>
      </c>
      <c r="C217" s="0" t="n">
        <f aca="true">NORMSINV(RAND())</f>
        <v>0.103960014185744</v>
      </c>
      <c r="D217" s="0" t="n">
        <f aca="false">$C$7*EXP($C$8*B217)</f>
        <v>98274.0790001673</v>
      </c>
      <c r="E217" s="0" t="n">
        <f aca="false">$C$7*EXP($C$8*B217+$C$9*C217)</f>
        <v>101393.665380933</v>
      </c>
      <c r="F217" s="0" t="n">
        <f aca="false">IF(D217&gt;=90000,1,0)</f>
        <v>1</v>
      </c>
      <c r="G217" s="0" t="n">
        <f aca="false">IF(E217&gt;=90000,1,0)</f>
        <v>1</v>
      </c>
      <c r="H217" s="0" t="n">
        <f aca="false">IF(E217&gt;=100000,1,0)</f>
        <v>1</v>
      </c>
      <c r="I217" s="0" t="n">
        <f aca="false">Positions!$F$2*(G217-Positions!$G$2)-Positions!$F$3*(H217-Positions!$G$3)-Positions!$F$4*(F217-Positions!$G$4)</f>
        <v>-1620</v>
      </c>
      <c r="J217" s="0" t="n">
        <f aca="false">-I217</f>
        <v>1620</v>
      </c>
    </row>
    <row r="218" customFormat="false" ht="15" hidden="false" customHeight="false" outlineLevel="0" collapsed="false">
      <c r="B218" s="0" t="n">
        <f aca="true">NORMSINV(RAND())</f>
        <v>-0.87652565614479</v>
      </c>
      <c r="C218" s="0" t="n">
        <f aca="true">NORMSINV(RAND())</f>
        <v>0.125563864886002</v>
      </c>
      <c r="D218" s="0" t="n">
        <f aca="false">$C$7*EXP($C$8*B218)</f>
        <v>73368.3067235369</v>
      </c>
      <c r="E218" s="0" t="n">
        <f aca="false">$C$7*EXP($C$8*B218+$C$9*C218)</f>
        <v>76190.4766443857</v>
      </c>
      <c r="F218" s="0" t="n">
        <f aca="false">IF(D218&gt;=90000,1,0)</f>
        <v>0</v>
      </c>
      <c r="G218" s="0" t="n">
        <f aca="false">IF(E218&gt;=90000,1,0)</f>
        <v>0</v>
      </c>
      <c r="H218" s="0" t="n">
        <f aca="false">IF(E218&gt;=100000,1,0)</f>
        <v>0</v>
      </c>
      <c r="I218" s="0" t="n">
        <f aca="false">Positions!$F$2*(G218-Positions!$G$2)-Positions!$F$3*(H218-Positions!$G$3)-Positions!$F$4*(F218-Positions!$G$4)</f>
        <v>-1620</v>
      </c>
      <c r="J218" s="0" t="n">
        <f aca="false">-I218</f>
        <v>1620</v>
      </c>
    </row>
    <row r="219" customFormat="false" ht="15" hidden="false" customHeight="false" outlineLevel="0" collapsed="false">
      <c r="B219" s="0" t="n">
        <f aca="true">NORMSINV(RAND())</f>
        <v>-1.23634028378424</v>
      </c>
      <c r="C219" s="0" t="n">
        <f aca="true">NORMSINV(RAND())</f>
        <v>-0.211268279450741</v>
      </c>
      <c r="D219" s="0" t="n">
        <f aca="false">$C$7*EXP($C$8*B219)</f>
        <v>68411.1685934065</v>
      </c>
      <c r="E219" s="0" t="n">
        <f aca="false">$C$7*EXP($C$8*B219+$C$9*C219)</f>
        <v>64201.6541880977</v>
      </c>
      <c r="F219" s="0" t="n">
        <f aca="false">IF(D219&gt;=90000,1,0)</f>
        <v>0</v>
      </c>
      <c r="G219" s="0" t="n">
        <f aca="false">IF(E219&gt;=90000,1,0)</f>
        <v>0</v>
      </c>
      <c r="H219" s="0" t="n">
        <f aca="false">IF(E219&gt;=100000,1,0)</f>
        <v>0</v>
      </c>
      <c r="I219" s="0" t="n">
        <f aca="false">Positions!$F$2*(G219-Positions!$G$2)-Positions!$F$3*(H219-Positions!$G$3)-Positions!$F$4*(F219-Positions!$G$4)</f>
        <v>-1620</v>
      </c>
      <c r="J219" s="0" t="n">
        <f aca="false">-I219</f>
        <v>1620</v>
      </c>
    </row>
    <row r="220" customFormat="false" ht="15" hidden="false" customHeight="false" outlineLevel="0" collapsed="false">
      <c r="B220" s="0" t="n">
        <f aca="true">NORMSINV(RAND())</f>
        <v>0.528169309963337</v>
      </c>
      <c r="C220" s="0" t="n">
        <f aca="true">NORMSINV(RAND())</f>
        <v>-1.05735623595133</v>
      </c>
      <c r="D220" s="0" t="n">
        <f aca="false">$C$7*EXP($C$8*B220)</f>
        <v>96408.6539580602</v>
      </c>
      <c r="E220" s="0" t="n">
        <f aca="false">$C$7*EXP($C$8*B220+$C$9*C220)</f>
        <v>70158.3841982806</v>
      </c>
      <c r="F220" s="0" t="n">
        <f aca="false">IF(D220&gt;=90000,1,0)</f>
        <v>1</v>
      </c>
      <c r="G220" s="0" t="n">
        <f aca="false">IF(E220&gt;=90000,1,0)</f>
        <v>0</v>
      </c>
      <c r="H220" s="0" t="n">
        <f aca="false">IF(E220&gt;=100000,1,0)</f>
        <v>0</v>
      </c>
      <c r="I220" s="0" t="n">
        <f aca="false">Positions!$F$2*(G220-Positions!$G$2)-Positions!$F$3*(H220-Positions!$G$3)-Positions!$F$4*(F220-Positions!$G$4)</f>
        <v>-5620</v>
      </c>
      <c r="J220" s="0" t="n">
        <f aca="false">-I220</f>
        <v>5620</v>
      </c>
    </row>
    <row r="221" customFormat="false" ht="15" hidden="false" customHeight="false" outlineLevel="0" collapsed="false">
      <c r="B221" s="0" t="n">
        <f aca="true">NORMSINV(RAND())</f>
        <v>1.32015199025338</v>
      </c>
      <c r="C221" s="0" t="n">
        <f aca="true">NORMSINV(RAND())</f>
        <v>0.204015215201044</v>
      </c>
      <c r="D221" s="0" t="n">
        <f aca="false">$C$7*EXP($C$8*B221)</f>
        <v>112457.458177453</v>
      </c>
      <c r="E221" s="0" t="n">
        <f aca="false">$C$7*EXP($C$8*B221+$C$9*C221)</f>
        <v>119569.985434842</v>
      </c>
      <c r="F221" s="0" t="n">
        <f aca="false">IF(D221&gt;=90000,1,0)</f>
        <v>1</v>
      </c>
      <c r="G221" s="0" t="n">
        <f aca="false">IF(E221&gt;=90000,1,0)</f>
        <v>1</v>
      </c>
      <c r="H221" s="0" t="n">
        <f aca="false">IF(E221&gt;=100000,1,0)</f>
        <v>1</v>
      </c>
      <c r="I221" s="0" t="n">
        <f aca="false">Positions!$F$2*(G221-Positions!$G$2)-Positions!$F$3*(H221-Positions!$G$3)-Positions!$F$4*(F221-Positions!$G$4)</f>
        <v>-1620</v>
      </c>
      <c r="J221" s="0" t="n">
        <f aca="false">-I221</f>
        <v>1620</v>
      </c>
    </row>
    <row r="222" customFormat="false" ht="15" hidden="false" customHeight="false" outlineLevel="0" collapsed="false">
      <c r="B222" s="0" t="n">
        <f aca="true">NORMSINV(RAND())</f>
        <v>1.51485308822818</v>
      </c>
      <c r="C222" s="0" t="n">
        <f aca="true">NORMSINV(RAND())</f>
        <v>0.236716311558651</v>
      </c>
      <c r="D222" s="0" t="n">
        <f aca="false">$C$7*EXP($C$8*B222)</f>
        <v>116796.046397442</v>
      </c>
      <c r="E222" s="0" t="n">
        <f aca="false">$C$7*EXP($C$8*B222+$C$9*C222)</f>
        <v>125409.703049085</v>
      </c>
      <c r="F222" s="0" t="n">
        <f aca="false">IF(D222&gt;=90000,1,0)</f>
        <v>1</v>
      </c>
      <c r="G222" s="0" t="n">
        <f aca="false">IF(E222&gt;=90000,1,0)</f>
        <v>1</v>
      </c>
      <c r="H222" s="0" t="n">
        <f aca="false">IF(E222&gt;=100000,1,0)</f>
        <v>1</v>
      </c>
      <c r="I222" s="0" t="n">
        <f aca="false">Positions!$F$2*(G222-Positions!$G$2)-Positions!$F$3*(H222-Positions!$G$3)-Positions!$F$4*(F222-Positions!$G$4)</f>
        <v>-1620</v>
      </c>
      <c r="J222" s="0" t="n">
        <f aca="false">-I222</f>
        <v>1620</v>
      </c>
    </row>
    <row r="223" customFormat="false" ht="15" hidden="false" customHeight="false" outlineLevel="0" collapsed="false">
      <c r="B223" s="0" t="n">
        <f aca="true">NORMSINV(RAND())</f>
        <v>-0.985441862541853</v>
      </c>
      <c r="C223" s="0" t="n">
        <f aca="true">NORMSINV(RAND())</f>
        <v>1.71260674152448</v>
      </c>
      <c r="D223" s="0" t="n">
        <f aca="false">$C$7*EXP($C$8*B223)</f>
        <v>71831.0133153406</v>
      </c>
      <c r="E223" s="0" t="n">
        <f aca="false">$C$7*EXP($C$8*B223+$C$9*C223)</f>
        <v>120196.137075315</v>
      </c>
      <c r="F223" s="0" t="n">
        <f aca="false">IF(D223&gt;=90000,1,0)</f>
        <v>0</v>
      </c>
      <c r="G223" s="0" t="n">
        <f aca="false">IF(E223&gt;=90000,1,0)</f>
        <v>1</v>
      </c>
      <c r="H223" s="0" t="n">
        <f aca="false">IF(E223&gt;=100000,1,0)</f>
        <v>1</v>
      </c>
      <c r="I223" s="0" t="n">
        <f aca="false">Positions!$F$2*(G223-Positions!$G$2)-Positions!$F$3*(H223-Positions!$G$3)-Positions!$F$4*(F223-Positions!$G$4)</f>
        <v>2380</v>
      </c>
      <c r="J223" s="0" t="n">
        <f aca="false">-I223</f>
        <v>-2380</v>
      </c>
    </row>
    <row r="224" customFormat="false" ht="15" hidden="false" customHeight="false" outlineLevel="0" collapsed="false">
      <c r="B224" s="0" t="n">
        <f aca="true">NORMSINV(RAND())</f>
        <v>-0.00123089281380947</v>
      </c>
      <c r="C224" s="0" t="n">
        <f aca="true">NORMSINV(RAND())</f>
        <v>-0.475790449196153</v>
      </c>
      <c r="D224" s="0" t="n">
        <f aca="false">$C$7*EXP($C$8*B224)</f>
        <v>86979.182267504</v>
      </c>
      <c r="E224" s="0" t="n">
        <f aca="false">$C$7*EXP($C$8*B224+$C$9*C224)</f>
        <v>75387.877152487</v>
      </c>
      <c r="F224" s="0" t="n">
        <f aca="false">IF(D224&gt;=90000,1,0)</f>
        <v>0</v>
      </c>
      <c r="G224" s="0" t="n">
        <f aca="false">IF(E224&gt;=90000,1,0)</f>
        <v>0</v>
      </c>
      <c r="H224" s="0" t="n">
        <f aca="false">IF(E224&gt;=100000,1,0)</f>
        <v>0</v>
      </c>
      <c r="I224" s="0" t="n">
        <f aca="false">Positions!$F$2*(G224-Positions!$G$2)-Positions!$F$3*(H224-Positions!$G$3)-Positions!$F$4*(F224-Positions!$G$4)</f>
        <v>-1620</v>
      </c>
      <c r="J224" s="0" t="n">
        <f aca="false">-I224</f>
        <v>1620</v>
      </c>
    </row>
    <row r="225" customFormat="false" ht="15" hidden="false" customHeight="false" outlineLevel="0" collapsed="false">
      <c r="B225" s="0" t="n">
        <f aca="true">NORMSINV(RAND())</f>
        <v>0.107016933614603</v>
      </c>
      <c r="C225" s="0" t="n">
        <f aca="true">NORMSINV(RAND())</f>
        <v>0.774057384074553</v>
      </c>
      <c r="D225" s="0" t="n">
        <f aca="false">$C$7*EXP($C$8*B225)</f>
        <v>88829.1257204171</v>
      </c>
      <c r="E225" s="0" t="n">
        <f aca="false">$C$7*EXP($C$8*B225+$C$9*C225)</f>
        <v>112100.498244607</v>
      </c>
      <c r="F225" s="0" t="n">
        <f aca="false">IF(D225&gt;=90000,1,0)</f>
        <v>0</v>
      </c>
      <c r="G225" s="0" t="n">
        <f aca="false">IF(E225&gt;=90000,1,0)</f>
        <v>1</v>
      </c>
      <c r="H225" s="0" t="n">
        <f aca="false">IF(E225&gt;=100000,1,0)</f>
        <v>1</v>
      </c>
      <c r="I225" s="0" t="n">
        <f aca="false">Positions!$F$2*(G225-Positions!$G$2)-Positions!$F$3*(H225-Positions!$G$3)-Positions!$F$4*(F225-Positions!$G$4)</f>
        <v>2380</v>
      </c>
      <c r="J225" s="0" t="n">
        <f aca="false">-I225</f>
        <v>-2380</v>
      </c>
    </row>
    <row r="226" customFormat="false" ht="15" hidden="false" customHeight="false" outlineLevel="0" collapsed="false">
      <c r="B226" s="0" t="n">
        <f aca="true">NORMSINV(RAND())</f>
        <v>0.0829902440515909</v>
      </c>
      <c r="C226" s="0" t="n">
        <f aca="true">NORMSINV(RAND())</f>
        <v>-0.2156725623446</v>
      </c>
      <c r="D226" s="0" t="n">
        <f aca="false">$C$7*EXP($C$8*B226)</f>
        <v>88415.1439144081</v>
      </c>
      <c r="E226" s="0" t="n">
        <f aca="false">$C$7*EXP($C$8*B226+$C$9*C226)</f>
        <v>82864.9540554757</v>
      </c>
      <c r="F226" s="0" t="n">
        <f aca="false">IF(D226&gt;=90000,1,0)</f>
        <v>0</v>
      </c>
      <c r="G226" s="0" t="n">
        <f aca="false">IF(E226&gt;=90000,1,0)</f>
        <v>0</v>
      </c>
      <c r="H226" s="0" t="n">
        <f aca="false">IF(E226&gt;=100000,1,0)</f>
        <v>0</v>
      </c>
      <c r="I226" s="0" t="n">
        <f aca="false">Positions!$F$2*(G226-Positions!$G$2)-Positions!$F$3*(H226-Positions!$G$3)-Positions!$F$4*(F226-Positions!$G$4)</f>
        <v>-1620</v>
      </c>
      <c r="J226" s="0" t="n">
        <f aca="false">-I226</f>
        <v>1620</v>
      </c>
    </row>
    <row r="227" customFormat="false" ht="15" hidden="false" customHeight="false" outlineLevel="0" collapsed="false">
      <c r="B227" s="0" t="n">
        <f aca="true">NORMSINV(RAND())</f>
        <v>-0.445861529373809</v>
      </c>
      <c r="C227" s="0" t="n">
        <f aca="true">NORMSINV(RAND())</f>
        <v>0.430091069773117</v>
      </c>
      <c r="D227" s="0" t="n">
        <f aca="false">$C$7*EXP($C$8*B227)</f>
        <v>79776.0017977857</v>
      </c>
      <c r="E227" s="0" t="n">
        <f aca="false">$C$7*EXP($C$8*B227+$C$9*C227)</f>
        <v>90786.2504982623</v>
      </c>
      <c r="F227" s="0" t="n">
        <f aca="false">IF(D227&gt;=90000,1,0)</f>
        <v>0</v>
      </c>
      <c r="G227" s="0" t="n">
        <f aca="false">IF(E227&gt;=90000,1,0)</f>
        <v>1</v>
      </c>
      <c r="H227" s="0" t="n">
        <f aca="false">IF(E227&gt;=100000,1,0)</f>
        <v>0</v>
      </c>
      <c r="I227" s="0" t="n">
        <f aca="false">Positions!$F$2*(G227-Positions!$G$2)-Positions!$F$3*(H227-Positions!$G$3)-Positions!$F$4*(F227-Positions!$G$4)</f>
        <v>8380</v>
      </c>
      <c r="J227" s="0" t="n">
        <f aca="false">-I227</f>
        <v>-8380</v>
      </c>
    </row>
    <row r="228" customFormat="false" ht="15" hidden="false" customHeight="false" outlineLevel="0" collapsed="false">
      <c r="B228" s="0" t="n">
        <f aca="true">NORMSINV(RAND())</f>
        <v>-1.21531658121906</v>
      </c>
      <c r="C228" s="0" t="n">
        <f aca="true">NORMSINV(RAND())</f>
        <v>1.47765996958737</v>
      </c>
      <c r="D228" s="0" t="n">
        <f aca="false">$C$7*EXP($C$8*B228)</f>
        <v>68691.3697985972</v>
      </c>
      <c r="E228" s="0" t="n">
        <f aca="false">$C$7*EXP($C$8*B228+$C$9*C228)</f>
        <v>107104.744030052</v>
      </c>
      <c r="F228" s="0" t="n">
        <f aca="false">IF(D228&gt;=90000,1,0)</f>
        <v>0</v>
      </c>
      <c r="G228" s="0" t="n">
        <f aca="false">IF(E228&gt;=90000,1,0)</f>
        <v>1</v>
      </c>
      <c r="H228" s="0" t="n">
        <f aca="false">IF(E228&gt;=100000,1,0)</f>
        <v>1</v>
      </c>
      <c r="I228" s="0" t="n">
        <f aca="false">Positions!$F$2*(G228-Positions!$G$2)-Positions!$F$3*(H228-Positions!$G$3)-Positions!$F$4*(F228-Positions!$G$4)</f>
        <v>2380</v>
      </c>
      <c r="J228" s="0" t="n">
        <f aca="false">-I228</f>
        <v>-2380</v>
      </c>
    </row>
    <row r="229" customFormat="false" ht="15" hidden="false" customHeight="false" outlineLevel="0" collapsed="false">
      <c r="B229" s="0" t="n">
        <f aca="true">NORMSINV(RAND())</f>
        <v>-0.263354289293744</v>
      </c>
      <c r="C229" s="0" t="n">
        <f aca="true">NORMSINV(RAND())</f>
        <v>-0.466150914848665</v>
      </c>
      <c r="D229" s="0" t="n">
        <f aca="false">$C$7*EXP($C$8*B229)</f>
        <v>82657.5519569608</v>
      </c>
      <c r="E229" s="0" t="n">
        <f aca="false">$C$7*EXP($C$8*B229+$C$9*C229)</f>
        <v>71850.064265314</v>
      </c>
      <c r="F229" s="0" t="n">
        <f aca="false">IF(D229&gt;=90000,1,0)</f>
        <v>0</v>
      </c>
      <c r="G229" s="0" t="n">
        <f aca="false">IF(E229&gt;=90000,1,0)</f>
        <v>0</v>
      </c>
      <c r="H229" s="0" t="n">
        <f aca="false">IF(E229&gt;=100000,1,0)</f>
        <v>0</v>
      </c>
      <c r="I229" s="0" t="n">
        <f aca="false">Positions!$F$2*(G229-Positions!$G$2)-Positions!$F$3*(H229-Positions!$G$3)-Positions!$F$4*(F229-Positions!$G$4)</f>
        <v>-1620</v>
      </c>
      <c r="J229" s="0" t="n">
        <f aca="false">-I229</f>
        <v>1620</v>
      </c>
    </row>
    <row r="230" customFormat="false" ht="15" hidden="false" customHeight="false" outlineLevel="0" collapsed="false">
      <c r="B230" s="0" t="n">
        <f aca="true">NORMSINV(RAND())</f>
        <v>-0.205294540877986</v>
      </c>
      <c r="C230" s="0" t="n">
        <f aca="true">NORMSINV(RAND())</f>
        <v>0.581565731941412</v>
      </c>
      <c r="D230" s="0" t="n">
        <f aca="false">$C$7*EXP($C$8*B230)</f>
        <v>83595.8851401539</v>
      </c>
      <c r="E230" s="0" t="n">
        <f aca="false">$C$7*EXP($C$8*B230+$C$9*C230)</f>
        <v>99565.1903321571</v>
      </c>
      <c r="F230" s="0" t="n">
        <f aca="false">IF(D230&gt;=90000,1,0)</f>
        <v>0</v>
      </c>
      <c r="G230" s="0" t="n">
        <f aca="false">IF(E230&gt;=90000,1,0)</f>
        <v>1</v>
      </c>
      <c r="H230" s="0" t="n">
        <f aca="false">IF(E230&gt;=100000,1,0)</f>
        <v>0</v>
      </c>
      <c r="I230" s="0" t="n">
        <f aca="false">Positions!$F$2*(G230-Positions!$G$2)-Positions!$F$3*(H230-Positions!$G$3)-Positions!$F$4*(F230-Positions!$G$4)</f>
        <v>8380</v>
      </c>
      <c r="J230" s="0" t="n">
        <f aca="false">-I230</f>
        <v>-8380</v>
      </c>
    </row>
    <row r="231" customFormat="false" ht="15" hidden="false" customHeight="false" outlineLevel="0" collapsed="false">
      <c r="B231" s="0" t="n">
        <f aca="true">NORMSINV(RAND())</f>
        <v>-2.13070729576034</v>
      </c>
      <c r="C231" s="0" t="n">
        <f aca="true">NORMSINV(RAND())</f>
        <v>-0.903057075945118</v>
      </c>
      <c r="D231" s="0" t="n">
        <f aca="false">$C$7*EXP($C$8*B231)</f>
        <v>57492.3142708009</v>
      </c>
      <c r="E231" s="0" t="n">
        <f aca="false">$C$7*EXP($C$8*B231+$C$9*C231)</f>
        <v>43824.4928131686</v>
      </c>
      <c r="F231" s="0" t="n">
        <f aca="false">IF(D231&gt;=90000,1,0)</f>
        <v>0</v>
      </c>
      <c r="G231" s="0" t="n">
        <f aca="false">IF(E231&gt;=90000,1,0)</f>
        <v>0</v>
      </c>
      <c r="H231" s="0" t="n">
        <f aca="false">IF(E231&gt;=100000,1,0)</f>
        <v>0</v>
      </c>
      <c r="I231" s="0" t="n">
        <f aca="false">Positions!$F$2*(G231-Positions!$G$2)-Positions!$F$3*(H231-Positions!$G$3)-Positions!$F$4*(F231-Positions!$G$4)</f>
        <v>-1620</v>
      </c>
      <c r="J231" s="0" t="n">
        <f aca="false">-I231</f>
        <v>1620</v>
      </c>
    </row>
    <row r="232" customFormat="false" ht="15" hidden="false" customHeight="false" outlineLevel="0" collapsed="false">
      <c r="B232" s="0" t="n">
        <f aca="true">NORMSINV(RAND())</f>
        <v>-0.246345843705676</v>
      </c>
      <c r="C232" s="0" t="n">
        <f aca="true">NORMSINV(RAND())</f>
        <v>-0.269029608162275</v>
      </c>
      <c r="D232" s="0" t="n">
        <f aca="false">$C$7*EXP($C$8*B232)</f>
        <v>82931.3380146808</v>
      </c>
      <c r="E232" s="0" t="n">
        <f aca="false">$C$7*EXP($C$8*B232+$C$9*C232)</f>
        <v>76488.6889839064</v>
      </c>
      <c r="F232" s="0" t="n">
        <f aca="false">IF(D232&gt;=90000,1,0)</f>
        <v>0</v>
      </c>
      <c r="G232" s="0" t="n">
        <f aca="false">IF(E232&gt;=90000,1,0)</f>
        <v>0</v>
      </c>
      <c r="H232" s="0" t="n">
        <f aca="false">IF(E232&gt;=100000,1,0)</f>
        <v>0</v>
      </c>
      <c r="I232" s="0" t="n">
        <f aca="false">Positions!$F$2*(G232-Positions!$G$2)-Positions!$F$3*(H232-Positions!$G$3)-Positions!$F$4*(F232-Positions!$G$4)</f>
        <v>-1620</v>
      </c>
      <c r="J232" s="0" t="n">
        <f aca="false">-I232</f>
        <v>1620</v>
      </c>
    </row>
    <row r="233" customFormat="false" ht="15" hidden="false" customHeight="false" outlineLevel="0" collapsed="false">
      <c r="B233" s="0" t="n">
        <f aca="true">NORMSINV(RAND())</f>
        <v>-1.36132327299034</v>
      </c>
      <c r="C233" s="0" t="n">
        <f aca="true">NORMSINV(RAND())</f>
        <v>-0.783148175525574</v>
      </c>
      <c r="D233" s="0" t="n">
        <f aca="false">$C$7*EXP($C$8*B233)</f>
        <v>66768.8480014922</v>
      </c>
      <c r="E233" s="0" t="n">
        <f aca="false">$C$7*EXP($C$8*B233+$C$9*C233)</f>
        <v>52763.6629387163</v>
      </c>
      <c r="F233" s="0" t="n">
        <f aca="false">IF(D233&gt;=90000,1,0)</f>
        <v>0</v>
      </c>
      <c r="G233" s="0" t="n">
        <f aca="false">IF(E233&gt;=90000,1,0)</f>
        <v>0</v>
      </c>
      <c r="H233" s="0" t="n">
        <f aca="false">IF(E233&gt;=100000,1,0)</f>
        <v>0</v>
      </c>
      <c r="I233" s="0" t="n">
        <f aca="false">Positions!$F$2*(G233-Positions!$G$2)-Positions!$F$3*(H233-Positions!$G$3)-Positions!$F$4*(F233-Positions!$G$4)</f>
        <v>-1620</v>
      </c>
      <c r="J233" s="0" t="n">
        <f aca="false">-I233</f>
        <v>1620</v>
      </c>
    </row>
    <row r="234" customFormat="false" ht="15" hidden="false" customHeight="false" outlineLevel="0" collapsed="false">
      <c r="B234" s="0" t="n">
        <f aca="true">NORMSINV(RAND())</f>
        <v>-1.42637465677986</v>
      </c>
      <c r="C234" s="0" t="n">
        <f aca="true">NORMSINV(RAND())</f>
        <v>-0.909898611133771</v>
      </c>
      <c r="D234" s="0" t="n">
        <f aca="false">$C$7*EXP($C$8*B234)</f>
        <v>65929.7110194386</v>
      </c>
      <c r="E234" s="0" t="n">
        <f aca="false">$C$7*EXP($C$8*B234+$C$9*C234)</f>
        <v>50152.7933279126</v>
      </c>
      <c r="F234" s="0" t="n">
        <f aca="false">IF(D234&gt;=90000,1,0)</f>
        <v>0</v>
      </c>
      <c r="G234" s="0" t="n">
        <f aca="false">IF(E234&gt;=90000,1,0)</f>
        <v>0</v>
      </c>
      <c r="H234" s="0" t="n">
        <f aca="false">IF(E234&gt;=100000,1,0)</f>
        <v>0</v>
      </c>
      <c r="I234" s="0" t="n">
        <f aca="false">Positions!$F$2*(G234-Positions!$G$2)-Positions!$F$3*(H234-Positions!$G$3)-Positions!$F$4*(F234-Positions!$G$4)</f>
        <v>-1620</v>
      </c>
      <c r="J234" s="0" t="n">
        <f aca="false">-I234</f>
        <v>1620</v>
      </c>
    </row>
    <row r="235" customFormat="false" ht="15" hidden="false" customHeight="false" outlineLevel="0" collapsed="false">
      <c r="B235" s="0" t="n">
        <f aca="true">NORMSINV(RAND())</f>
        <v>-1.30599013209358</v>
      </c>
      <c r="C235" s="0" t="n">
        <f aca="true">NORMSINV(RAND())</f>
        <v>0.0671892039982312</v>
      </c>
      <c r="D235" s="0" t="n">
        <f aca="false">$C$7*EXP($C$8*B235)</f>
        <v>67491.0243626204</v>
      </c>
      <c r="E235" s="0" t="n">
        <f aca="false">$C$7*EXP($C$8*B235+$C$9*C235)</f>
        <v>68868.0015292685</v>
      </c>
      <c r="F235" s="0" t="n">
        <f aca="false">IF(D235&gt;=90000,1,0)</f>
        <v>0</v>
      </c>
      <c r="G235" s="0" t="n">
        <f aca="false">IF(E235&gt;=90000,1,0)</f>
        <v>0</v>
      </c>
      <c r="H235" s="0" t="n">
        <f aca="false">IF(E235&gt;=100000,1,0)</f>
        <v>0</v>
      </c>
      <c r="I235" s="0" t="n">
        <f aca="false">Positions!$F$2*(G235-Positions!$G$2)-Positions!$F$3*(H235-Positions!$G$3)-Positions!$F$4*(F235-Positions!$G$4)</f>
        <v>-1620</v>
      </c>
      <c r="J235" s="0" t="n">
        <f aca="false">-I235</f>
        <v>1620</v>
      </c>
    </row>
    <row r="236" customFormat="false" ht="15" hidden="false" customHeight="false" outlineLevel="0" collapsed="false">
      <c r="B236" s="0" t="n">
        <f aca="true">NORMSINV(RAND())</f>
        <v>-0.0686026180221207</v>
      </c>
      <c r="C236" s="0" t="n">
        <f aca="true">NORMSINV(RAND())</f>
        <v>-0.0252084869502658</v>
      </c>
      <c r="D236" s="0" t="n">
        <f aca="false">$C$7*EXP($C$8*B236)</f>
        <v>85847.3093273537</v>
      </c>
      <c r="E236" s="0" t="n">
        <f aca="false">$C$7*EXP($C$8*B236+$C$9*C236)</f>
        <v>85199.2464415366</v>
      </c>
      <c r="F236" s="0" t="n">
        <f aca="false">IF(D236&gt;=90000,1,0)</f>
        <v>0</v>
      </c>
      <c r="G236" s="0" t="n">
        <f aca="false">IF(E236&gt;=90000,1,0)</f>
        <v>0</v>
      </c>
      <c r="H236" s="0" t="n">
        <f aca="false">IF(E236&gt;=100000,1,0)</f>
        <v>0</v>
      </c>
      <c r="I236" s="0" t="n">
        <f aca="false">Positions!$F$2*(G236-Positions!$G$2)-Positions!$F$3*(H236-Positions!$G$3)-Positions!$F$4*(F236-Positions!$G$4)</f>
        <v>-1620</v>
      </c>
      <c r="J236" s="0" t="n">
        <f aca="false">-I236</f>
        <v>1620</v>
      </c>
    </row>
    <row r="237" customFormat="false" ht="15" hidden="false" customHeight="false" outlineLevel="0" collapsed="false">
      <c r="B237" s="0" t="n">
        <f aca="true">NORMSINV(RAND())</f>
        <v>0.487442560309042</v>
      </c>
      <c r="C237" s="0" t="n">
        <f aca="true">NORMSINV(RAND())</f>
        <v>0.472334745771567</v>
      </c>
      <c r="D237" s="0" t="n">
        <f aca="false">$C$7*EXP($C$8*B237)</f>
        <v>95648.2867258726</v>
      </c>
      <c r="E237" s="0" t="n">
        <f aca="false">$C$7*EXP($C$8*B237+$C$9*C237)</f>
        <v>110240.167376928</v>
      </c>
      <c r="F237" s="0" t="n">
        <f aca="false">IF(D237&gt;=90000,1,0)</f>
        <v>1</v>
      </c>
      <c r="G237" s="0" t="n">
        <f aca="false">IF(E237&gt;=90000,1,0)</f>
        <v>1</v>
      </c>
      <c r="H237" s="0" t="n">
        <f aca="false">IF(E237&gt;=100000,1,0)</f>
        <v>1</v>
      </c>
      <c r="I237" s="0" t="n">
        <f aca="false">Positions!$F$2*(G237-Positions!$G$2)-Positions!$F$3*(H237-Positions!$G$3)-Positions!$F$4*(F237-Positions!$G$4)</f>
        <v>-1620</v>
      </c>
      <c r="J237" s="0" t="n">
        <f aca="false">-I237</f>
        <v>1620</v>
      </c>
    </row>
    <row r="238" customFormat="false" ht="15" hidden="false" customHeight="false" outlineLevel="0" collapsed="false">
      <c r="B238" s="0" t="n">
        <f aca="true">NORMSINV(RAND())</f>
        <v>0.159754953531108</v>
      </c>
      <c r="C238" s="0" t="n">
        <f aca="true">NORMSINV(RAND())</f>
        <v>0.354558761616746</v>
      </c>
      <c r="D238" s="0" t="n">
        <f aca="false">$C$7*EXP($C$8*B238)</f>
        <v>89744.6155348695</v>
      </c>
      <c r="E238" s="0" t="n">
        <f aca="false">$C$7*EXP($C$8*B238+$C$9*C238)</f>
        <v>99837.931170726</v>
      </c>
      <c r="F238" s="0" t="n">
        <f aca="false">IF(D238&gt;=90000,1,0)</f>
        <v>0</v>
      </c>
      <c r="G238" s="0" t="n">
        <f aca="false">IF(E238&gt;=90000,1,0)</f>
        <v>1</v>
      </c>
      <c r="H238" s="0" t="n">
        <f aca="false">IF(E238&gt;=100000,1,0)</f>
        <v>0</v>
      </c>
      <c r="I238" s="0" t="n">
        <f aca="false">Positions!$F$2*(G238-Positions!$G$2)-Positions!$F$3*(H238-Positions!$G$3)-Positions!$F$4*(F238-Positions!$G$4)</f>
        <v>8380</v>
      </c>
      <c r="J238" s="0" t="n">
        <f aca="false">-I238</f>
        <v>-8380</v>
      </c>
    </row>
    <row r="239" customFormat="false" ht="15" hidden="false" customHeight="false" outlineLevel="0" collapsed="false">
      <c r="B239" s="0" t="n">
        <f aca="true">NORMSINV(RAND())</f>
        <v>-1.50740165209056</v>
      </c>
      <c r="C239" s="0" t="n">
        <f aca="true">NORMSINV(RAND())</f>
        <v>0.869923890654331</v>
      </c>
      <c r="D239" s="0" t="n">
        <f aca="false">$C$7*EXP($C$8*B239)</f>
        <v>64899.2288548651</v>
      </c>
      <c r="E239" s="0" t="n">
        <f aca="false">$C$7*EXP($C$8*B239+$C$9*C239)</f>
        <v>84295.9939229755</v>
      </c>
      <c r="F239" s="0" t="n">
        <f aca="false">IF(D239&gt;=90000,1,0)</f>
        <v>0</v>
      </c>
      <c r="G239" s="0" t="n">
        <f aca="false">IF(E239&gt;=90000,1,0)</f>
        <v>0</v>
      </c>
      <c r="H239" s="0" t="n">
        <f aca="false">IF(E239&gt;=100000,1,0)</f>
        <v>0</v>
      </c>
      <c r="I239" s="0" t="n">
        <f aca="false">Positions!$F$2*(G239-Positions!$G$2)-Positions!$F$3*(H239-Positions!$G$3)-Positions!$F$4*(F239-Positions!$G$4)</f>
        <v>-1620</v>
      </c>
      <c r="J239" s="0" t="n">
        <f aca="false">-I239</f>
        <v>1620</v>
      </c>
    </row>
    <row r="240" customFormat="false" ht="15" hidden="false" customHeight="false" outlineLevel="0" collapsed="false">
      <c r="B240" s="0" t="n">
        <f aca="true">NORMSINV(RAND())</f>
        <v>1.45308404701033</v>
      </c>
      <c r="C240" s="0" t="n">
        <f aca="true">NORMSINV(RAND())</f>
        <v>1.44996221021726</v>
      </c>
      <c r="D240" s="0" t="n">
        <f aca="false">$C$7*EXP($C$8*B240)</f>
        <v>115401.799357439</v>
      </c>
      <c r="E240" s="0" t="n">
        <f aca="false">$C$7*EXP($C$8*B240+$C$9*C240)</f>
        <v>178444.516051307</v>
      </c>
      <c r="F240" s="0" t="n">
        <f aca="false">IF(D240&gt;=90000,1,0)</f>
        <v>1</v>
      </c>
      <c r="G240" s="0" t="n">
        <f aca="false">IF(E240&gt;=90000,1,0)</f>
        <v>1</v>
      </c>
      <c r="H240" s="0" t="n">
        <f aca="false">IF(E240&gt;=100000,1,0)</f>
        <v>1</v>
      </c>
      <c r="I240" s="0" t="n">
        <f aca="false">Positions!$F$2*(G240-Positions!$G$2)-Positions!$F$3*(H240-Positions!$G$3)-Positions!$F$4*(F240-Positions!$G$4)</f>
        <v>-1620</v>
      </c>
      <c r="J240" s="0" t="n">
        <f aca="false">-I240</f>
        <v>1620</v>
      </c>
    </row>
    <row r="241" customFormat="false" ht="15" hidden="false" customHeight="false" outlineLevel="0" collapsed="false">
      <c r="B241" s="0" t="n">
        <f aca="true">NORMSINV(RAND())</f>
        <v>2.30855483661242</v>
      </c>
      <c r="C241" s="0" t="n">
        <f aca="true">NORMSINV(RAND())</f>
        <v>-0.466744548003015</v>
      </c>
      <c r="D241" s="0" t="n">
        <f aca="false">$C$7*EXP($C$8*B241)</f>
        <v>136284.208989124</v>
      </c>
      <c r="E241" s="0" t="n">
        <f aca="false">$C$7*EXP($C$8*B241+$C$9*C241)</f>
        <v>118443.88990633</v>
      </c>
      <c r="F241" s="0" t="n">
        <f aca="false">IF(D241&gt;=90000,1,0)</f>
        <v>1</v>
      </c>
      <c r="G241" s="0" t="n">
        <f aca="false">IF(E241&gt;=90000,1,0)</f>
        <v>1</v>
      </c>
      <c r="H241" s="0" t="n">
        <f aca="false">IF(E241&gt;=100000,1,0)</f>
        <v>1</v>
      </c>
      <c r="I241" s="0" t="n">
        <f aca="false">Positions!$F$2*(G241-Positions!$G$2)-Positions!$F$3*(H241-Positions!$G$3)-Positions!$F$4*(F241-Positions!$G$4)</f>
        <v>-1620</v>
      </c>
      <c r="J241" s="0" t="n">
        <f aca="false">-I241</f>
        <v>1620</v>
      </c>
    </row>
    <row r="242" customFormat="false" ht="15" hidden="false" customHeight="false" outlineLevel="0" collapsed="false">
      <c r="B242" s="0" t="n">
        <f aca="true">NORMSINV(RAND())</f>
        <v>-1.12897361318286</v>
      </c>
      <c r="C242" s="0" t="n">
        <f aca="true">NORMSINV(RAND())</f>
        <v>0.0569084779332581</v>
      </c>
      <c r="D242" s="0" t="n">
        <f aca="false">$C$7*EXP($C$8*B242)</f>
        <v>69854.2243539912</v>
      </c>
      <c r="E242" s="0" t="n">
        <f aca="false">$C$7*EXP($C$8*B242+$C$9*C242)</f>
        <v>71059.4759472226</v>
      </c>
      <c r="F242" s="0" t="n">
        <f aca="false">IF(D242&gt;=90000,1,0)</f>
        <v>0</v>
      </c>
      <c r="G242" s="0" t="n">
        <f aca="false">IF(E242&gt;=90000,1,0)</f>
        <v>0</v>
      </c>
      <c r="H242" s="0" t="n">
        <f aca="false">IF(E242&gt;=100000,1,0)</f>
        <v>0</v>
      </c>
      <c r="I242" s="0" t="n">
        <f aca="false">Positions!$F$2*(G242-Positions!$G$2)-Positions!$F$3*(H242-Positions!$G$3)-Positions!$F$4*(F242-Positions!$G$4)</f>
        <v>-1620</v>
      </c>
      <c r="J242" s="0" t="n">
        <f aca="false">-I242</f>
        <v>1620</v>
      </c>
    </row>
    <row r="243" customFormat="false" ht="15" hidden="false" customHeight="false" outlineLevel="0" collapsed="false">
      <c r="B243" s="0" t="n">
        <f aca="true">NORMSINV(RAND())</f>
        <v>-0.953904735680355</v>
      </c>
      <c r="C243" s="0" t="n">
        <f aca="true">NORMSINV(RAND())</f>
        <v>-0.30435940595188</v>
      </c>
      <c r="D243" s="0" t="n">
        <f aca="false">$C$7*EXP($C$8*B243)</f>
        <v>72272.7995101343</v>
      </c>
      <c r="E243" s="0" t="n">
        <f aca="false">$C$7*EXP($C$8*B243+$C$9*C243)</f>
        <v>65954.0037498661</v>
      </c>
      <c r="F243" s="0" t="n">
        <f aca="false">IF(D243&gt;=90000,1,0)</f>
        <v>0</v>
      </c>
      <c r="G243" s="0" t="n">
        <f aca="false">IF(E243&gt;=90000,1,0)</f>
        <v>0</v>
      </c>
      <c r="H243" s="0" t="n">
        <f aca="false">IF(E243&gt;=100000,1,0)</f>
        <v>0</v>
      </c>
      <c r="I243" s="0" t="n">
        <f aca="false">Positions!$F$2*(G243-Positions!$G$2)-Positions!$F$3*(H243-Positions!$G$3)-Positions!$F$4*(F243-Positions!$G$4)</f>
        <v>-1620</v>
      </c>
      <c r="J243" s="0" t="n">
        <f aca="false">-I243</f>
        <v>1620</v>
      </c>
    </row>
    <row r="244" customFormat="false" ht="15" hidden="false" customHeight="false" outlineLevel="0" collapsed="false">
      <c r="B244" s="0" t="n">
        <f aca="true">NORMSINV(RAND())</f>
        <v>0.163919346357273</v>
      </c>
      <c r="C244" s="0" t="n">
        <f aca="true">NORMSINV(RAND())</f>
        <v>-1.25329844154983</v>
      </c>
      <c r="D244" s="0" t="n">
        <f aca="false">$C$7*EXP($C$8*B244)</f>
        <v>89817.3067311662</v>
      </c>
      <c r="E244" s="0" t="n">
        <f aca="false">$C$7*EXP($C$8*B244+$C$9*C244)</f>
        <v>61623.1074400552</v>
      </c>
      <c r="F244" s="0" t="n">
        <f aca="false">IF(D244&gt;=90000,1,0)</f>
        <v>0</v>
      </c>
      <c r="G244" s="0" t="n">
        <f aca="false">IF(E244&gt;=90000,1,0)</f>
        <v>0</v>
      </c>
      <c r="H244" s="0" t="n">
        <f aca="false">IF(E244&gt;=100000,1,0)</f>
        <v>0</v>
      </c>
      <c r="I244" s="0" t="n">
        <f aca="false">Positions!$F$2*(G244-Positions!$G$2)-Positions!$F$3*(H244-Positions!$G$3)-Positions!$F$4*(F244-Positions!$G$4)</f>
        <v>-1620</v>
      </c>
      <c r="J244" s="0" t="n">
        <f aca="false">-I244</f>
        <v>1620</v>
      </c>
    </row>
    <row r="245" customFormat="false" ht="15" hidden="false" customHeight="false" outlineLevel="0" collapsed="false">
      <c r="B245" s="0" t="n">
        <f aca="true">NORMSINV(RAND())</f>
        <v>0.940759899125394</v>
      </c>
      <c r="C245" s="0" t="n">
        <f aca="true">NORMSINV(RAND())</f>
        <v>-0.487022840585863</v>
      </c>
      <c r="D245" s="0" t="n">
        <f aca="false">$C$7*EXP($C$8*B245)</f>
        <v>104460.890485307</v>
      </c>
      <c r="E245" s="0" t="n">
        <f aca="false">$C$7*EXP($C$8*B245+$C$9*C245)</f>
        <v>90234.6927469829</v>
      </c>
      <c r="F245" s="0" t="n">
        <f aca="false">IF(D245&gt;=90000,1,0)</f>
        <v>1</v>
      </c>
      <c r="G245" s="0" t="n">
        <f aca="false">IF(E245&gt;=90000,1,0)</f>
        <v>1</v>
      </c>
      <c r="H245" s="0" t="n">
        <f aca="false">IF(E245&gt;=100000,1,0)</f>
        <v>0</v>
      </c>
      <c r="I245" s="0" t="n">
        <f aca="false">Positions!$F$2*(G245-Positions!$G$2)-Positions!$F$3*(H245-Positions!$G$3)-Positions!$F$4*(F245-Positions!$G$4)</f>
        <v>4380</v>
      </c>
      <c r="J245" s="0" t="n">
        <f aca="false">-I245</f>
        <v>-4380</v>
      </c>
    </row>
    <row r="246" customFormat="false" ht="15" hidden="false" customHeight="false" outlineLevel="0" collapsed="false">
      <c r="B246" s="0" t="n">
        <f aca="true">NORMSINV(RAND())</f>
        <v>-0.976725355441237</v>
      </c>
      <c r="C246" s="0" t="n">
        <f aca="true">NORMSINV(RAND())</f>
        <v>-0.771180954243057</v>
      </c>
      <c r="D246" s="0" t="n">
        <f aca="false">$C$7*EXP($C$8*B246)</f>
        <v>71952.8472945431</v>
      </c>
      <c r="E246" s="0" t="n">
        <f aca="false">$C$7*EXP($C$8*B246+$C$9*C246)</f>
        <v>57065.1999403474</v>
      </c>
      <c r="F246" s="0" t="n">
        <f aca="false">IF(D246&gt;=90000,1,0)</f>
        <v>0</v>
      </c>
      <c r="G246" s="0" t="n">
        <f aca="false">IF(E246&gt;=90000,1,0)</f>
        <v>0</v>
      </c>
      <c r="H246" s="0" t="n">
        <f aca="false">IF(E246&gt;=100000,1,0)</f>
        <v>0</v>
      </c>
      <c r="I246" s="0" t="n">
        <f aca="false">Positions!$F$2*(G246-Positions!$G$2)-Positions!$F$3*(H246-Positions!$G$3)-Positions!$F$4*(F246-Positions!$G$4)</f>
        <v>-1620</v>
      </c>
      <c r="J246" s="0" t="n">
        <f aca="false">-I246</f>
        <v>1620</v>
      </c>
    </row>
    <row r="247" customFormat="false" ht="15" hidden="false" customHeight="false" outlineLevel="0" collapsed="false">
      <c r="B247" s="0" t="n">
        <f aca="true">NORMSINV(RAND())</f>
        <v>-1.40437587637038</v>
      </c>
      <c r="C247" s="0" t="n">
        <f aca="true">NORMSINV(RAND())</f>
        <v>0.872654995427589</v>
      </c>
      <c r="D247" s="0" t="n">
        <f aca="false">$C$7*EXP($C$8*B247)</f>
        <v>66212.2996974438</v>
      </c>
      <c r="E247" s="0" t="n">
        <f aca="false">$C$7*EXP($C$8*B247+$C$9*C247)</f>
        <v>86072.1424926939</v>
      </c>
      <c r="F247" s="0" t="n">
        <f aca="false">IF(D247&gt;=90000,1,0)</f>
        <v>0</v>
      </c>
      <c r="G247" s="0" t="n">
        <f aca="false">IF(E247&gt;=90000,1,0)</f>
        <v>0</v>
      </c>
      <c r="H247" s="0" t="n">
        <f aca="false">IF(E247&gt;=100000,1,0)</f>
        <v>0</v>
      </c>
      <c r="I247" s="0" t="n">
        <f aca="false">Positions!$F$2*(G247-Positions!$G$2)-Positions!$F$3*(H247-Positions!$G$3)-Positions!$F$4*(F247-Positions!$G$4)</f>
        <v>-1620</v>
      </c>
      <c r="J247" s="0" t="n">
        <f aca="false">-I247</f>
        <v>1620</v>
      </c>
    </row>
    <row r="248" customFormat="false" ht="15" hidden="false" customHeight="false" outlineLevel="0" collapsed="false">
      <c r="B248" s="0" t="n">
        <f aca="true">NORMSINV(RAND())</f>
        <v>0.712342902752793</v>
      </c>
      <c r="C248" s="0" t="n">
        <f aca="true">NORMSINV(RAND())</f>
        <v>1.51198927885886</v>
      </c>
      <c r="D248" s="0" t="n">
        <f aca="false">$C$7*EXP($C$8*B248)</f>
        <v>99923.3515798458</v>
      </c>
      <c r="E248" s="0" t="n">
        <f aca="false">$C$7*EXP($C$8*B248+$C$9*C248)</f>
        <v>157418.282087166</v>
      </c>
      <c r="F248" s="0" t="n">
        <f aca="false">IF(D248&gt;=90000,1,0)</f>
        <v>1</v>
      </c>
      <c r="G248" s="0" t="n">
        <f aca="false">IF(E248&gt;=90000,1,0)</f>
        <v>1</v>
      </c>
      <c r="H248" s="0" t="n">
        <f aca="false">IF(E248&gt;=100000,1,0)</f>
        <v>1</v>
      </c>
      <c r="I248" s="0" t="n">
        <f aca="false">Positions!$F$2*(G248-Positions!$G$2)-Positions!$F$3*(H248-Positions!$G$3)-Positions!$F$4*(F248-Positions!$G$4)</f>
        <v>-1620</v>
      </c>
      <c r="J248" s="0" t="n">
        <f aca="false">-I248</f>
        <v>1620</v>
      </c>
    </row>
    <row r="249" customFormat="false" ht="15" hidden="false" customHeight="false" outlineLevel="0" collapsed="false">
      <c r="B249" s="0" t="n">
        <f aca="true">NORMSINV(RAND())</f>
        <v>0.193788019532299</v>
      </c>
      <c r="C249" s="0" t="n">
        <f aca="true">NORMSINV(RAND())</f>
        <v>0.298565488923668</v>
      </c>
      <c r="D249" s="0" t="n">
        <f aca="false">$C$7*EXP($C$8*B249)</f>
        <v>90340.4052281636</v>
      </c>
      <c r="E249" s="0" t="n">
        <f aca="false">$C$7*EXP($C$8*B249+$C$9*C249)</f>
        <v>98823.3015895444</v>
      </c>
      <c r="F249" s="0" t="n">
        <f aca="false">IF(D249&gt;=90000,1,0)</f>
        <v>1</v>
      </c>
      <c r="G249" s="0" t="n">
        <f aca="false">IF(E249&gt;=90000,1,0)</f>
        <v>1</v>
      </c>
      <c r="H249" s="0" t="n">
        <f aca="false">IF(E249&gt;=100000,1,0)</f>
        <v>0</v>
      </c>
      <c r="I249" s="0" t="n">
        <f aca="false">Positions!$F$2*(G249-Positions!$G$2)-Positions!$F$3*(H249-Positions!$G$3)-Positions!$F$4*(F249-Positions!$G$4)</f>
        <v>4380</v>
      </c>
      <c r="J249" s="0" t="n">
        <f aca="false">-I249</f>
        <v>-4380</v>
      </c>
    </row>
    <row r="250" customFormat="false" ht="15" hidden="false" customHeight="false" outlineLevel="0" collapsed="false">
      <c r="B250" s="0" t="n">
        <f aca="true">NORMSINV(RAND())</f>
        <v>-0.129953106795063</v>
      </c>
      <c r="C250" s="0" t="n">
        <f aca="true">NORMSINV(RAND())</f>
        <v>-0.835176716648442</v>
      </c>
      <c r="D250" s="0" t="n">
        <f aca="false">$C$7*EXP($C$8*B250)</f>
        <v>84829.4140975178</v>
      </c>
      <c r="E250" s="0" t="n">
        <f aca="false">$C$7*EXP($C$8*B250+$C$9*C250)</f>
        <v>65995.6430922504</v>
      </c>
      <c r="F250" s="0" t="n">
        <f aca="false">IF(D250&gt;=90000,1,0)</f>
        <v>0</v>
      </c>
      <c r="G250" s="0" t="n">
        <f aca="false">IF(E250&gt;=90000,1,0)</f>
        <v>0</v>
      </c>
      <c r="H250" s="0" t="n">
        <f aca="false">IF(E250&gt;=100000,1,0)</f>
        <v>0</v>
      </c>
      <c r="I250" s="0" t="n">
        <f aca="false">Positions!$F$2*(G250-Positions!$G$2)-Positions!$F$3*(H250-Positions!$G$3)-Positions!$F$4*(F250-Positions!$G$4)</f>
        <v>-1620</v>
      </c>
      <c r="J250" s="0" t="n">
        <f aca="false">-I250</f>
        <v>1620</v>
      </c>
    </row>
    <row r="251" customFormat="false" ht="15" hidden="false" customHeight="false" outlineLevel="0" collapsed="false">
      <c r="B251" s="0" t="n">
        <f aca="true">NORMSINV(RAND())</f>
        <v>0.601095018011919</v>
      </c>
      <c r="C251" s="0" t="n">
        <f aca="true">NORMSINV(RAND())</f>
        <v>1.03050129838539</v>
      </c>
      <c r="D251" s="0" t="n">
        <f aca="false">$C$7*EXP($C$8*B251)</f>
        <v>97785.3086114307</v>
      </c>
      <c r="E251" s="0" t="n">
        <f aca="false">$C$7*EXP($C$8*B251+$C$9*C251)</f>
        <v>133292.027978958</v>
      </c>
      <c r="F251" s="0" t="n">
        <f aca="false">IF(D251&gt;=90000,1,0)</f>
        <v>1</v>
      </c>
      <c r="G251" s="0" t="n">
        <f aca="false">IF(E251&gt;=90000,1,0)</f>
        <v>1</v>
      </c>
      <c r="H251" s="0" t="n">
        <f aca="false">IF(E251&gt;=100000,1,0)</f>
        <v>1</v>
      </c>
      <c r="I251" s="0" t="n">
        <f aca="false">Positions!$F$2*(G251-Positions!$G$2)-Positions!$F$3*(H251-Positions!$G$3)-Positions!$F$4*(F251-Positions!$G$4)</f>
        <v>-1620</v>
      </c>
      <c r="J251" s="0" t="n">
        <f aca="false">-I251</f>
        <v>1620</v>
      </c>
    </row>
    <row r="252" customFormat="false" ht="15" hidden="false" customHeight="false" outlineLevel="0" collapsed="false">
      <c r="B252" s="0" t="n">
        <f aca="true">NORMSINV(RAND())</f>
        <v>-0.706645363742155</v>
      </c>
      <c r="C252" s="0" t="n">
        <f aca="true">NORMSINV(RAND())</f>
        <v>-1.08361143574606</v>
      </c>
      <c r="D252" s="0" t="n">
        <f aca="false">$C$7*EXP($C$8*B252)</f>
        <v>75832.0144429257</v>
      </c>
      <c r="E252" s="0" t="n">
        <f aca="false">$C$7*EXP($C$8*B252+$C$9*C252)</f>
        <v>54750.560653718</v>
      </c>
      <c r="F252" s="0" t="n">
        <f aca="false">IF(D252&gt;=90000,1,0)</f>
        <v>0</v>
      </c>
      <c r="G252" s="0" t="n">
        <f aca="false">IF(E252&gt;=90000,1,0)</f>
        <v>0</v>
      </c>
      <c r="H252" s="0" t="n">
        <f aca="false">IF(E252&gt;=100000,1,0)</f>
        <v>0</v>
      </c>
      <c r="I252" s="0" t="n">
        <f aca="false">Positions!$F$2*(G252-Positions!$G$2)-Positions!$F$3*(H252-Positions!$G$3)-Positions!$F$4*(F252-Positions!$G$4)</f>
        <v>-1620</v>
      </c>
      <c r="J252" s="0" t="n">
        <f aca="false">-I252</f>
        <v>1620</v>
      </c>
    </row>
    <row r="253" customFormat="false" ht="15" hidden="false" customHeight="false" outlineLevel="0" collapsed="false">
      <c r="B253" s="0" t="n">
        <f aca="true">NORMSINV(RAND())</f>
        <v>-0.722504699600736</v>
      </c>
      <c r="C253" s="0" t="n">
        <f aca="true">NORMSINV(RAND())</f>
        <v>2.2770082748926</v>
      </c>
      <c r="D253" s="0" t="n">
        <f aca="false">$C$7*EXP($C$8*B253)</f>
        <v>75598.5535684338</v>
      </c>
      <c r="E253" s="0" t="n">
        <f aca="false">$C$7*EXP($C$8*B253+$C$9*C253)</f>
        <v>149890.417072597</v>
      </c>
      <c r="F253" s="0" t="n">
        <f aca="false">IF(D253&gt;=90000,1,0)</f>
        <v>0</v>
      </c>
      <c r="G253" s="0" t="n">
        <f aca="false">IF(E253&gt;=90000,1,0)</f>
        <v>1</v>
      </c>
      <c r="H253" s="0" t="n">
        <f aca="false">IF(E253&gt;=100000,1,0)</f>
        <v>1</v>
      </c>
      <c r="I253" s="0" t="n">
        <f aca="false">Positions!$F$2*(G253-Positions!$G$2)-Positions!$F$3*(H253-Positions!$G$3)-Positions!$F$4*(F253-Positions!$G$4)</f>
        <v>2380</v>
      </c>
      <c r="J253" s="0" t="n">
        <f aca="false">-I253</f>
        <v>-2380</v>
      </c>
    </row>
    <row r="254" customFormat="false" ht="15" hidden="false" customHeight="false" outlineLevel="0" collapsed="false">
      <c r="B254" s="0" t="n">
        <f aca="true">NORMSINV(RAND())</f>
        <v>-1.15388503259366</v>
      </c>
      <c r="C254" s="0" t="n">
        <f aca="true">NORMSINV(RAND())</f>
        <v>1.83894692848699</v>
      </c>
      <c r="D254" s="0" t="n">
        <f aca="false">$C$7*EXP($C$8*B254)</f>
        <v>69516.715044676</v>
      </c>
      <c r="E254" s="0" t="n">
        <f aca="false">$C$7*EXP($C$8*B254+$C$9*C254)</f>
        <v>120826.251233847</v>
      </c>
      <c r="F254" s="0" t="n">
        <f aca="false">IF(D254&gt;=90000,1,0)</f>
        <v>0</v>
      </c>
      <c r="G254" s="0" t="n">
        <f aca="false">IF(E254&gt;=90000,1,0)</f>
        <v>1</v>
      </c>
      <c r="H254" s="0" t="n">
        <f aca="false">IF(E254&gt;=100000,1,0)</f>
        <v>1</v>
      </c>
      <c r="I254" s="0" t="n">
        <f aca="false">Positions!$F$2*(G254-Positions!$G$2)-Positions!$F$3*(H254-Positions!$G$3)-Positions!$F$4*(F254-Positions!$G$4)</f>
        <v>2380</v>
      </c>
      <c r="J254" s="0" t="n">
        <f aca="false">-I254</f>
        <v>-2380</v>
      </c>
    </row>
    <row r="255" customFormat="false" ht="15" hidden="false" customHeight="false" outlineLevel="0" collapsed="false">
      <c r="B255" s="0" t="n">
        <f aca="true">NORMSINV(RAND())</f>
        <v>0.45765438809258</v>
      </c>
      <c r="C255" s="0" t="n">
        <f aca="true">NORMSINV(RAND())</f>
        <v>-0.307799869960718</v>
      </c>
      <c r="D255" s="0" t="n">
        <f aca="false">$C$7*EXP($C$8*B255)</f>
        <v>95095.942327884</v>
      </c>
      <c r="E255" s="0" t="n">
        <f aca="false">$C$7*EXP($C$8*B255+$C$9*C255)</f>
        <v>86692.0205712525</v>
      </c>
      <c r="F255" s="0" t="n">
        <f aca="false">IF(D255&gt;=90000,1,0)</f>
        <v>1</v>
      </c>
      <c r="G255" s="0" t="n">
        <f aca="false">IF(E255&gt;=90000,1,0)</f>
        <v>0</v>
      </c>
      <c r="H255" s="0" t="n">
        <f aca="false">IF(E255&gt;=100000,1,0)</f>
        <v>0</v>
      </c>
      <c r="I255" s="0" t="n">
        <f aca="false">Positions!$F$2*(G255-Positions!$G$2)-Positions!$F$3*(H255-Positions!$G$3)-Positions!$F$4*(F255-Positions!$G$4)</f>
        <v>-5620</v>
      </c>
      <c r="J255" s="0" t="n">
        <f aca="false">-I255</f>
        <v>5620</v>
      </c>
    </row>
    <row r="256" customFormat="false" ht="15" hidden="false" customHeight="false" outlineLevel="0" collapsed="false">
      <c r="B256" s="0" t="n">
        <f aca="true">NORMSINV(RAND())</f>
        <v>0.279461536642723</v>
      </c>
      <c r="C256" s="0" t="n">
        <f aca="true">NORMSINV(RAND())</f>
        <v>-1.11937904279488</v>
      </c>
      <c r="D256" s="0" t="n">
        <f aca="false">$C$7*EXP($C$8*B256)</f>
        <v>91857.792849503</v>
      </c>
      <c r="E256" s="0" t="n">
        <f aca="false">$C$7*EXP($C$8*B256+$C$9*C256)</f>
        <v>65611.8933971553</v>
      </c>
      <c r="F256" s="0" t="n">
        <f aca="false">IF(D256&gt;=90000,1,0)</f>
        <v>1</v>
      </c>
      <c r="G256" s="0" t="n">
        <f aca="false">IF(E256&gt;=90000,1,0)</f>
        <v>0</v>
      </c>
      <c r="H256" s="0" t="n">
        <f aca="false">IF(E256&gt;=100000,1,0)</f>
        <v>0</v>
      </c>
      <c r="I256" s="0" t="n">
        <f aca="false">Positions!$F$2*(G256-Positions!$G$2)-Positions!$F$3*(H256-Positions!$G$3)-Positions!$F$4*(F256-Positions!$G$4)</f>
        <v>-5620</v>
      </c>
      <c r="J256" s="0" t="n">
        <f aca="false">-I256</f>
        <v>5620</v>
      </c>
    </row>
    <row r="257" customFormat="false" ht="15" hidden="false" customHeight="false" outlineLevel="0" collapsed="false">
      <c r="B257" s="0" t="n">
        <f aca="true">NORMSINV(RAND())</f>
        <v>0.560900302605461</v>
      </c>
      <c r="C257" s="0" t="n">
        <f aca="true">NORMSINV(RAND())</f>
        <v>0.842074816927613</v>
      </c>
      <c r="D257" s="0" t="n">
        <f aca="false">$C$7*EXP($C$8*B257)</f>
        <v>97024.1194016953</v>
      </c>
      <c r="E257" s="0" t="n">
        <f aca="false">$C$7*EXP($C$8*B257+$C$9*C257)</f>
        <v>124971.634425053</v>
      </c>
      <c r="F257" s="0" t="n">
        <f aca="false">IF(D257&gt;=90000,1,0)</f>
        <v>1</v>
      </c>
      <c r="G257" s="0" t="n">
        <f aca="false">IF(E257&gt;=90000,1,0)</f>
        <v>1</v>
      </c>
      <c r="H257" s="0" t="n">
        <f aca="false">IF(E257&gt;=100000,1,0)</f>
        <v>1</v>
      </c>
      <c r="I257" s="0" t="n">
        <f aca="false">Positions!$F$2*(G257-Positions!$G$2)-Positions!$F$3*(H257-Positions!$G$3)-Positions!$F$4*(F257-Positions!$G$4)</f>
        <v>-1620</v>
      </c>
      <c r="J257" s="0" t="n">
        <f aca="false">-I257</f>
        <v>1620</v>
      </c>
    </row>
    <row r="258" customFormat="false" ht="15" hidden="false" customHeight="false" outlineLevel="0" collapsed="false">
      <c r="B258" s="0" t="n">
        <f aca="true">NORMSINV(RAND())</f>
        <v>0.400126043398186</v>
      </c>
      <c r="C258" s="0" t="n">
        <f aca="true">NORMSINV(RAND())</f>
        <v>0.236561349543583</v>
      </c>
      <c r="D258" s="0" t="n">
        <f aca="false">$C$7*EXP($C$8*B258)</f>
        <v>94038.2404341177</v>
      </c>
      <c r="E258" s="0" t="n">
        <f aca="false">$C$7*EXP($C$8*B258+$C$9*C258)</f>
        <v>100968.815596114</v>
      </c>
      <c r="F258" s="0" t="n">
        <f aca="false">IF(D258&gt;=90000,1,0)</f>
        <v>1</v>
      </c>
      <c r="G258" s="0" t="n">
        <f aca="false">IF(E258&gt;=90000,1,0)</f>
        <v>1</v>
      </c>
      <c r="H258" s="0" t="n">
        <f aca="false">IF(E258&gt;=100000,1,0)</f>
        <v>1</v>
      </c>
      <c r="I258" s="0" t="n">
        <f aca="false">Positions!$F$2*(G258-Positions!$G$2)-Positions!$F$3*(H258-Positions!$G$3)-Positions!$F$4*(F258-Positions!$G$4)</f>
        <v>-1620</v>
      </c>
      <c r="J258" s="0" t="n">
        <f aca="false">-I258</f>
        <v>1620</v>
      </c>
    </row>
    <row r="259" customFormat="false" ht="15" hidden="false" customHeight="false" outlineLevel="0" collapsed="false">
      <c r="B259" s="0" t="n">
        <f aca="true">NORMSINV(RAND())</f>
        <v>0.44766260295975</v>
      </c>
      <c r="C259" s="0" t="n">
        <f aca="true">NORMSINV(RAND())</f>
        <v>1.69513277817805</v>
      </c>
      <c r="D259" s="0" t="n">
        <f aca="false">$C$7*EXP($C$8*B259)</f>
        <v>94911.3858875401</v>
      </c>
      <c r="E259" s="0" t="n">
        <f aca="false">$C$7*EXP($C$8*B259+$C$9*C259)</f>
        <v>157984.91822978</v>
      </c>
      <c r="F259" s="0" t="n">
        <f aca="false">IF(D259&gt;=90000,1,0)</f>
        <v>1</v>
      </c>
      <c r="G259" s="0" t="n">
        <f aca="false">IF(E259&gt;=90000,1,0)</f>
        <v>1</v>
      </c>
      <c r="H259" s="0" t="n">
        <f aca="false">IF(E259&gt;=100000,1,0)</f>
        <v>1</v>
      </c>
      <c r="I259" s="0" t="n">
        <f aca="false">Positions!$F$2*(G259-Positions!$G$2)-Positions!$F$3*(H259-Positions!$G$3)-Positions!$F$4*(F259-Positions!$G$4)</f>
        <v>-1620</v>
      </c>
      <c r="J259" s="0" t="n">
        <f aca="false">-I259</f>
        <v>1620</v>
      </c>
    </row>
    <row r="260" customFormat="false" ht="15" hidden="false" customHeight="false" outlineLevel="0" collapsed="false">
      <c r="B260" s="0" t="n">
        <f aca="true">NORMSINV(RAND())</f>
        <v>0.772968362223658</v>
      </c>
      <c r="C260" s="0" t="n">
        <f aca="true">NORMSINV(RAND())</f>
        <v>-0.228839199132935</v>
      </c>
      <c r="D260" s="0" t="n">
        <f aca="false">$C$7*EXP($C$8*B260)</f>
        <v>101108.110399218</v>
      </c>
      <c r="E260" s="0" t="n">
        <f aca="false">$C$7*EXP($C$8*B260+$C$9*C260)</f>
        <v>94386.8174868905</v>
      </c>
      <c r="F260" s="0" t="n">
        <f aca="false">IF(D260&gt;=90000,1,0)</f>
        <v>1</v>
      </c>
      <c r="G260" s="0" t="n">
        <f aca="false">IF(E260&gt;=90000,1,0)</f>
        <v>1</v>
      </c>
      <c r="H260" s="0" t="n">
        <f aca="false">IF(E260&gt;=100000,1,0)</f>
        <v>0</v>
      </c>
      <c r="I260" s="0" t="n">
        <f aca="false">Positions!$F$2*(G260-Positions!$G$2)-Positions!$F$3*(H260-Positions!$G$3)-Positions!$F$4*(F260-Positions!$G$4)</f>
        <v>4380</v>
      </c>
      <c r="J260" s="0" t="n">
        <f aca="false">-I260</f>
        <v>-4380</v>
      </c>
    </row>
    <row r="261" customFormat="false" ht="15" hidden="false" customHeight="false" outlineLevel="0" collapsed="false">
      <c r="B261" s="0" t="n">
        <f aca="true">NORMSINV(RAND())</f>
        <v>-0.14657809143054</v>
      </c>
      <c r="C261" s="0" t="n">
        <f aca="true">NORMSINV(RAND())</f>
        <v>1.05955189131408</v>
      </c>
      <c r="D261" s="0" t="n">
        <f aca="false">$C$7*EXP($C$8*B261)</f>
        <v>84555.6654820983</v>
      </c>
      <c r="E261" s="0" t="n">
        <f aca="false">$C$7*EXP($C$8*B261+$C$9*C261)</f>
        <v>116269.496780038</v>
      </c>
      <c r="F261" s="0" t="n">
        <f aca="false">IF(D261&gt;=90000,1,0)</f>
        <v>0</v>
      </c>
      <c r="G261" s="0" t="n">
        <f aca="false">IF(E261&gt;=90000,1,0)</f>
        <v>1</v>
      </c>
      <c r="H261" s="0" t="n">
        <f aca="false">IF(E261&gt;=100000,1,0)</f>
        <v>1</v>
      </c>
      <c r="I261" s="0" t="n">
        <f aca="false">Positions!$F$2*(G261-Positions!$G$2)-Positions!$F$3*(H261-Positions!$G$3)-Positions!$F$4*(F261-Positions!$G$4)</f>
        <v>2380</v>
      </c>
      <c r="J261" s="0" t="n">
        <f aca="false">-I261</f>
        <v>-2380</v>
      </c>
    </row>
    <row r="262" customFormat="false" ht="15" hidden="false" customHeight="false" outlineLevel="0" collapsed="false">
      <c r="B262" s="0" t="n">
        <f aca="true">NORMSINV(RAND())</f>
        <v>0.232515967745951</v>
      </c>
      <c r="C262" s="0" t="n">
        <f aca="true">NORMSINV(RAND())</f>
        <v>-0.230903656459998</v>
      </c>
      <c r="D262" s="0" t="n">
        <f aca="false">$C$7*EXP($C$8*B262)</f>
        <v>91023.1973086063</v>
      </c>
      <c r="E262" s="0" t="n">
        <f aca="false">$C$7*EXP($C$8*B262+$C$9*C262)</f>
        <v>84919.5967846183</v>
      </c>
      <c r="F262" s="0" t="n">
        <f aca="false">IF(D262&gt;=90000,1,0)</f>
        <v>1</v>
      </c>
      <c r="G262" s="0" t="n">
        <f aca="false">IF(E262&gt;=90000,1,0)</f>
        <v>0</v>
      </c>
      <c r="H262" s="0" t="n">
        <f aca="false">IF(E262&gt;=100000,1,0)</f>
        <v>0</v>
      </c>
      <c r="I262" s="0" t="n">
        <f aca="false">Positions!$F$2*(G262-Positions!$G$2)-Positions!$F$3*(H262-Positions!$G$3)-Positions!$F$4*(F262-Positions!$G$4)</f>
        <v>-5620</v>
      </c>
      <c r="J262" s="0" t="n">
        <f aca="false">-I262</f>
        <v>5620</v>
      </c>
    </row>
    <row r="263" customFormat="false" ht="15" hidden="false" customHeight="false" outlineLevel="0" collapsed="false">
      <c r="B263" s="0" t="n">
        <f aca="true">NORMSINV(RAND())</f>
        <v>1.0924311824268</v>
      </c>
      <c r="C263" s="0" t="n">
        <f aca="true">NORMSINV(RAND())</f>
        <v>1.16111178253035</v>
      </c>
      <c r="D263" s="0" t="n">
        <f aca="false">$C$7*EXP($C$8*B263)</f>
        <v>107587.128329283</v>
      </c>
      <c r="E263" s="0" t="n">
        <f aca="false">$C$7*EXP($C$8*B263+$C$9*C263)</f>
        <v>152525.305796608</v>
      </c>
      <c r="F263" s="0" t="n">
        <f aca="false">IF(D263&gt;=90000,1,0)</f>
        <v>1</v>
      </c>
      <c r="G263" s="0" t="n">
        <f aca="false">IF(E263&gt;=90000,1,0)</f>
        <v>1</v>
      </c>
      <c r="H263" s="0" t="n">
        <f aca="false">IF(E263&gt;=100000,1,0)</f>
        <v>1</v>
      </c>
      <c r="I263" s="0" t="n">
        <f aca="false">Positions!$F$2*(G263-Positions!$G$2)-Positions!$F$3*(H263-Positions!$G$3)-Positions!$F$4*(F263-Positions!$G$4)</f>
        <v>-1620</v>
      </c>
      <c r="J263" s="0" t="n">
        <f aca="false">-I263</f>
        <v>1620</v>
      </c>
    </row>
    <row r="264" customFormat="false" ht="15" hidden="false" customHeight="false" outlineLevel="0" collapsed="false">
      <c r="B264" s="0" t="n">
        <f aca="true">NORMSINV(RAND())</f>
        <v>0.126248385326627</v>
      </c>
      <c r="C264" s="0" t="n">
        <f aca="true">NORMSINV(RAND())</f>
        <v>1.39193991649033</v>
      </c>
      <c r="D264" s="0" t="n">
        <f aca="false">$C$7*EXP($C$8*B264)</f>
        <v>89161.8814388412</v>
      </c>
      <c r="E264" s="0" t="n">
        <f aca="false">$C$7*EXP($C$8*B264+$C$9*C264)</f>
        <v>135486.216990767</v>
      </c>
      <c r="F264" s="0" t="n">
        <f aca="false">IF(D264&gt;=90000,1,0)</f>
        <v>0</v>
      </c>
      <c r="G264" s="0" t="n">
        <f aca="false">IF(E264&gt;=90000,1,0)</f>
        <v>1</v>
      </c>
      <c r="H264" s="0" t="n">
        <f aca="false">IF(E264&gt;=100000,1,0)</f>
        <v>1</v>
      </c>
      <c r="I264" s="0" t="n">
        <f aca="false">Positions!$F$2*(G264-Positions!$G$2)-Positions!$F$3*(H264-Positions!$G$3)-Positions!$F$4*(F264-Positions!$G$4)</f>
        <v>2380</v>
      </c>
      <c r="J264" s="0" t="n">
        <f aca="false">-I264</f>
        <v>-2380</v>
      </c>
    </row>
    <row r="265" customFormat="false" ht="15" hidden="false" customHeight="false" outlineLevel="0" collapsed="false">
      <c r="B265" s="0" t="n">
        <f aca="true">NORMSINV(RAND())</f>
        <v>0.578156990892141</v>
      </c>
      <c r="C265" s="0" t="n">
        <f aca="true">NORMSINV(RAND())</f>
        <v>-1.50543895303228</v>
      </c>
      <c r="D265" s="0" t="n">
        <f aca="false">$C$7*EXP($C$8*B265)</f>
        <v>97350.1901310329</v>
      </c>
      <c r="E265" s="0" t="n">
        <f aca="false">$C$7*EXP($C$8*B265+$C$9*C265)</f>
        <v>61916.1244111083</v>
      </c>
      <c r="F265" s="0" t="n">
        <f aca="false">IF(D265&gt;=90000,1,0)</f>
        <v>1</v>
      </c>
      <c r="G265" s="0" t="n">
        <f aca="false">IF(E265&gt;=90000,1,0)</f>
        <v>0</v>
      </c>
      <c r="H265" s="0" t="n">
        <f aca="false">IF(E265&gt;=100000,1,0)</f>
        <v>0</v>
      </c>
      <c r="I265" s="0" t="n">
        <f aca="false">Positions!$F$2*(G265-Positions!$G$2)-Positions!$F$3*(H265-Positions!$G$3)-Positions!$F$4*(F265-Positions!$G$4)</f>
        <v>-5620</v>
      </c>
      <c r="J265" s="0" t="n">
        <f aca="false">-I265</f>
        <v>5620</v>
      </c>
    </row>
    <row r="266" customFormat="false" ht="15" hidden="false" customHeight="false" outlineLevel="0" collapsed="false">
      <c r="B266" s="0" t="n">
        <f aca="true">NORMSINV(RAND())</f>
        <v>-0.472764394252198</v>
      </c>
      <c r="C266" s="0" t="n">
        <f aca="true">NORMSINV(RAND())</f>
        <v>0.664697986166994</v>
      </c>
      <c r="D266" s="0" t="n">
        <f aca="false">$C$7*EXP($C$8*B266)</f>
        <v>79359.8216116431</v>
      </c>
      <c r="E266" s="0" t="n">
        <f aca="false">$C$7*EXP($C$8*B266+$C$9*C266)</f>
        <v>96911.6783997089</v>
      </c>
      <c r="F266" s="0" t="n">
        <f aca="false">IF(D266&gt;=90000,1,0)</f>
        <v>0</v>
      </c>
      <c r="G266" s="0" t="n">
        <f aca="false">IF(E266&gt;=90000,1,0)</f>
        <v>1</v>
      </c>
      <c r="H266" s="0" t="n">
        <f aca="false">IF(E266&gt;=100000,1,0)</f>
        <v>0</v>
      </c>
      <c r="I266" s="0" t="n">
        <f aca="false">Positions!$F$2*(G266-Positions!$G$2)-Positions!$F$3*(H266-Positions!$G$3)-Positions!$F$4*(F266-Positions!$G$4)</f>
        <v>8380</v>
      </c>
      <c r="J266" s="0" t="n">
        <f aca="false">-I266</f>
        <v>-8380</v>
      </c>
    </row>
    <row r="267" customFormat="false" ht="15" hidden="false" customHeight="false" outlineLevel="0" collapsed="false">
      <c r="B267" s="0" t="n">
        <f aca="true">NORMSINV(RAND())</f>
        <v>-1.05089147796934</v>
      </c>
      <c r="C267" s="0" t="n">
        <f aca="true">NORMSINV(RAND())</f>
        <v>-2.10272698991287</v>
      </c>
      <c r="D267" s="0" t="n">
        <f aca="false">$C$7*EXP($C$8*B267)</f>
        <v>70922.7646801628</v>
      </c>
      <c r="E267" s="0" t="n">
        <f aca="false">$C$7*EXP($C$8*B267+$C$9*C267)</f>
        <v>37694.4545503509</v>
      </c>
      <c r="F267" s="0" t="n">
        <f aca="false">IF(D267&gt;=90000,1,0)</f>
        <v>0</v>
      </c>
      <c r="G267" s="0" t="n">
        <f aca="false">IF(E267&gt;=90000,1,0)</f>
        <v>0</v>
      </c>
      <c r="H267" s="0" t="n">
        <f aca="false">IF(E267&gt;=100000,1,0)</f>
        <v>0</v>
      </c>
      <c r="I267" s="0" t="n">
        <f aca="false">Positions!$F$2*(G267-Positions!$G$2)-Positions!$F$3*(H267-Positions!$G$3)-Positions!$F$4*(F267-Positions!$G$4)</f>
        <v>-1620</v>
      </c>
      <c r="J267" s="0" t="n">
        <f aca="false">-I267</f>
        <v>1620</v>
      </c>
    </row>
    <row r="268" customFormat="false" ht="15" hidden="false" customHeight="false" outlineLevel="0" collapsed="false">
      <c r="B268" s="0" t="n">
        <f aca="true">NORMSINV(RAND())</f>
        <v>-0.678099926786666</v>
      </c>
      <c r="C268" s="0" t="n">
        <f aca="true">NORMSINV(RAND())</f>
        <v>-0.0590709118249722</v>
      </c>
      <c r="D268" s="0" t="n">
        <f aca="false">$C$7*EXP($C$8*B268)</f>
        <v>76254.0420718738</v>
      </c>
      <c r="E268" s="0" t="n">
        <f aca="false">$C$7*EXP($C$8*B268+$C$9*C268)</f>
        <v>74911.9739927997</v>
      </c>
      <c r="F268" s="0" t="n">
        <f aca="false">IF(D268&gt;=90000,1,0)</f>
        <v>0</v>
      </c>
      <c r="G268" s="0" t="n">
        <f aca="false">IF(E268&gt;=90000,1,0)</f>
        <v>0</v>
      </c>
      <c r="H268" s="0" t="n">
        <f aca="false">IF(E268&gt;=100000,1,0)</f>
        <v>0</v>
      </c>
      <c r="I268" s="0" t="n">
        <f aca="false">Positions!$F$2*(G268-Positions!$G$2)-Positions!$F$3*(H268-Positions!$G$3)-Positions!$F$4*(F268-Positions!$G$4)</f>
        <v>-1620</v>
      </c>
      <c r="J268" s="0" t="n">
        <f aca="false">-I268</f>
        <v>1620</v>
      </c>
    </row>
    <row r="269" customFormat="false" ht="15" hidden="false" customHeight="false" outlineLevel="0" collapsed="false">
      <c r="B269" s="0" t="n">
        <f aca="true">NORMSINV(RAND())</f>
        <v>0.59667118681769</v>
      </c>
      <c r="C269" s="0" t="n">
        <f aca="true">NORMSINV(RAND())</f>
        <v>1.09273812069131</v>
      </c>
      <c r="D269" s="0" t="n">
        <f aca="false">$C$7*EXP($C$8*B269)</f>
        <v>97701.2404974622</v>
      </c>
      <c r="E269" s="0" t="n">
        <f aca="false">$C$7*EXP($C$8*B269+$C$9*C269)</f>
        <v>135692.416465156</v>
      </c>
      <c r="F269" s="0" t="n">
        <f aca="false">IF(D269&gt;=90000,1,0)</f>
        <v>1</v>
      </c>
      <c r="G269" s="0" t="n">
        <f aca="false">IF(E269&gt;=90000,1,0)</f>
        <v>1</v>
      </c>
      <c r="H269" s="0" t="n">
        <f aca="false">IF(E269&gt;=100000,1,0)</f>
        <v>1</v>
      </c>
      <c r="I269" s="0" t="n">
        <f aca="false">Positions!$F$2*(G269-Positions!$G$2)-Positions!$F$3*(H269-Positions!$G$3)-Positions!$F$4*(F269-Positions!$G$4)</f>
        <v>-1620</v>
      </c>
      <c r="J269" s="0" t="n">
        <f aca="false">-I269</f>
        <v>1620</v>
      </c>
    </row>
    <row r="270" customFormat="false" ht="15" hidden="false" customHeight="false" outlineLevel="0" collapsed="false">
      <c r="B270" s="0" t="n">
        <f aca="true">NORMSINV(RAND())</f>
        <v>1.0613730828727</v>
      </c>
      <c r="C270" s="0" t="n">
        <f aca="true">NORMSINV(RAND())</f>
        <v>-0.185439439254954</v>
      </c>
      <c r="D270" s="0" t="n">
        <f aca="false">$C$7*EXP($C$8*B270)</f>
        <v>106939.43334409</v>
      </c>
      <c r="E270" s="0" t="n">
        <f aca="false">$C$7*EXP($C$8*B270+$C$9*C270)</f>
        <v>101141.41097711</v>
      </c>
      <c r="F270" s="0" t="n">
        <f aca="false">IF(D270&gt;=90000,1,0)</f>
        <v>1</v>
      </c>
      <c r="G270" s="0" t="n">
        <f aca="false">IF(E270&gt;=90000,1,0)</f>
        <v>1</v>
      </c>
      <c r="H270" s="0" t="n">
        <f aca="false">IF(E270&gt;=100000,1,0)</f>
        <v>1</v>
      </c>
      <c r="I270" s="0" t="n">
        <f aca="false">Positions!$F$2*(G270-Positions!$G$2)-Positions!$F$3*(H270-Positions!$G$3)-Positions!$F$4*(F270-Positions!$G$4)</f>
        <v>-1620</v>
      </c>
      <c r="J270" s="0" t="n">
        <f aca="false">-I270</f>
        <v>1620</v>
      </c>
    </row>
    <row r="271" customFormat="false" ht="15" hidden="false" customHeight="false" outlineLevel="0" collapsed="false">
      <c r="B271" s="0" t="n">
        <f aca="true">NORMSINV(RAND())</f>
        <v>-0.310207376246198</v>
      </c>
      <c r="C271" s="0" t="n">
        <f aca="true">NORMSINV(RAND())</f>
        <v>0.150420584542297</v>
      </c>
      <c r="D271" s="0" t="n">
        <f aca="false">$C$7*EXP($C$8*B271)</f>
        <v>81908.0201020865</v>
      </c>
      <c r="E271" s="0" t="n">
        <f aca="false">$C$7*EXP($C$8*B271+$C$9*C271)</f>
        <v>85696.6083736124</v>
      </c>
      <c r="F271" s="0" t="n">
        <f aca="false">IF(D271&gt;=90000,1,0)</f>
        <v>0</v>
      </c>
      <c r="G271" s="0" t="n">
        <f aca="false">IF(E271&gt;=90000,1,0)</f>
        <v>0</v>
      </c>
      <c r="H271" s="0" t="n">
        <f aca="false">IF(E271&gt;=100000,1,0)</f>
        <v>0</v>
      </c>
      <c r="I271" s="0" t="n">
        <f aca="false">Positions!$F$2*(G271-Positions!$G$2)-Positions!$F$3*(H271-Positions!$G$3)-Positions!$F$4*(F271-Positions!$G$4)</f>
        <v>-1620</v>
      </c>
      <c r="J271" s="0" t="n">
        <f aca="false">-I271</f>
        <v>1620</v>
      </c>
    </row>
    <row r="272" customFormat="false" ht="15" hidden="false" customHeight="false" outlineLevel="0" collapsed="false">
      <c r="B272" s="0" t="n">
        <f aca="true">NORMSINV(RAND())</f>
        <v>0.438929225867154</v>
      </c>
      <c r="C272" s="0" t="n">
        <f aca="true">NORMSINV(RAND())</f>
        <v>-0.0352240564450059</v>
      </c>
      <c r="D272" s="0" t="n">
        <f aca="false">$C$7*EXP($C$8*B272)</f>
        <v>94750.3666477715</v>
      </c>
      <c r="E272" s="0" t="n">
        <f aca="false">$C$7*EXP($C$8*B272+$C$9*C272)</f>
        <v>93752.4111369024</v>
      </c>
      <c r="F272" s="0" t="n">
        <f aca="false">IF(D272&gt;=90000,1,0)</f>
        <v>1</v>
      </c>
      <c r="G272" s="0" t="n">
        <f aca="false">IF(E272&gt;=90000,1,0)</f>
        <v>1</v>
      </c>
      <c r="H272" s="0" t="n">
        <f aca="false">IF(E272&gt;=100000,1,0)</f>
        <v>0</v>
      </c>
      <c r="I272" s="0" t="n">
        <f aca="false">Positions!$F$2*(G272-Positions!$G$2)-Positions!$F$3*(H272-Positions!$G$3)-Positions!$F$4*(F272-Positions!$G$4)</f>
        <v>4380</v>
      </c>
      <c r="J272" s="0" t="n">
        <f aca="false">-I272</f>
        <v>-4380</v>
      </c>
    </row>
    <row r="273" customFormat="false" ht="15" hidden="false" customHeight="false" outlineLevel="0" collapsed="false">
      <c r="B273" s="0" t="n">
        <f aca="true">NORMSINV(RAND())</f>
        <v>0.394077281972378</v>
      </c>
      <c r="C273" s="0" t="n">
        <f aca="true">NORMSINV(RAND())</f>
        <v>-0.326445404013391</v>
      </c>
      <c r="D273" s="0" t="n">
        <f aca="false">$C$7*EXP($C$8*B273)</f>
        <v>93927.7151839253</v>
      </c>
      <c r="E273" s="0" t="n">
        <f aca="false">$C$7*EXP($C$8*B273+$C$9*C273)</f>
        <v>85148.4501958747</v>
      </c>
      <c r="F273" s="0" t="n">
        <f aca="false">IF(D273&gt;=90000,1,0)</f>
        <v>1</v>
      </c>
      <c r="G273" s="0" t="n">
        <f aca="false">IF(E273&gt;=90000,1,0)</f>
        <v>0</v>
      </c>
      <c r="H273" s="0" t="n">
        <f aca="false">IF(E273&gt;=100000,1,0)</f>
        <v>0</v>
      </c>
      <c r="I273" s="0" t="n">
        <f aca="false">Positions!$F$2*(G273-Positions!$G$2)-Positions!$F$3*(H273-Positions!$G$3)-Positions!$F$4*(F273-Positions!$G$4)</f>
        <v>-5620</v>
      </c>
      <c r="J273" s="0" t="n">
        <f aca="false">-I273</f>
        <v>5620</v>
      </c>
    </row>
    <row r="274" customFormat="false" ht="15" hidden="false" customHeight="false" outlineLevel="0" collapsed="false">
      <c r="B274" s="0" t="n">
        <f aca="true">NORMSINV(RAND())</f>
        <v>-0.352717849646169</v>
      </c>
      <c r="C274" s="0" t="n">
        <f aca="true">NORMSINV(RAND())</f>
        <v>1.28383571549495</v>
      </c>
      <c r="D274" s="0" t="n">
        <f aca="false">$C$7*EXP($C$8*B274)</f>
        <v>81233.8417738565</v>
      </c>
      <c r="E274" s="0" t="n">
        <f aca="false">$C$7*EXP($C$8*B274+$C$9*C274)</f>
        <v>119492.329170572</v>
      </c>
      <c r="F274" s="0" t="n">
        <f aca="false">IF(D274&gt;=90000,1,0)</f>
        <v>0</v>
      </c>
      <c r="G274" s="0" t="n">
        <f aca="false">IF(E274&gt;=90000,1,0)</f>
        <v>1</v>
      </c>
      <c r="H274" s="0" t="n">
        <f aca="false">IF(E274&gt;=100000,1,0)</f>
        <v>1</v>
      </c>
      <c r="I274" s="0" t="n">
        <f aca="false">Positions!$F$2*(G274-Positions!$G$2)-Positions!$F$3*(H274-Positions!$G$3)-Positions!$F$4*(F274-Positions!$G$4)</f>
        <v>2380</v>
      </c>
      <c r="J274" s="0" t="n">
        <f aca="false">-I274</f>
        <v>-2380</v>
      </c>
    </row>
    <row r="275" customFormat="false" ht="15" hidden="false" customHeight="false" outlineLevel="0" collapsed="false">
      <c r="B275" s="0" t="n">
        <f aca="true">NORMSINV(RAND())</f>
        <v>-0.709848549269974</v>
      </c>
      <c r="C275" s="0" t="n">
        <f aca="true">NORMSINV(RAND())</f>
        <v>0.733329929958063</v>
      </c>
      <c r="D275" s="0" t="n">
        <f aca="false">$C$7*EXP($C$8*B275)</f>
        <v>75784.803207995</v>
      </c>
      <c r="E275" s="0" t="n">
        <f aca="false">$C$7*EXP($C$8*B275+$C$9*C275)</f>
        <v>94475.1016320534</v>
      </c>
      <c r="F275" s="0" t="n">
        <f aca="false">IF(D275&gt;=90000,1,0)</f>
        <v>0</v>
      </c>
      <c r="G275" s="0" t="n">
        <f aca="false">IF(E275&gt;=90000,1,0)</f>
        <v>1</v>
      </c>
      <c r="H275" s="0" t="n">
        <f aca="false">IF(E275&gt;=100000,1,0)</f>
        <v>0</v>
      </c>
      <c r="I275" s="0" t="n">
        <f aca="false">Positions!$F$2*(G275-Positions!$G$2)-Positions!$F$3*(H275-Positions!$G$3)-Positions!$F$4*(F275-Positions!$G$4)</f>
        <v>8380</v>
      </c>
      <c r="J275" s="0" t="n">
        <f aca="false">-I275</f>
        <v>-8380</v>
      </c>
    </row>
    <row r="276" customFormat="false" ht="15" hidden="false" customHeight="false" outlineLevel="0" collapsed="false">
      <c r="B276" s="0" t="n">
        <f aca="true">NORMSINV(RAND())</f>
        <v>0.863994035971987</v>
      </c>
      <c r="C276" s="0" t="n">
        <f aca="true">NORMSINV(RAND())</f>
        <v>-1.50977393907111</v>
      </c>
      <c r="D276" s="0" t="n">
        <f aca="false">$C$7*EXP($C$8*B276)</f>
        <v>102913.389722874</v>
      </c>
      <c r="E276" s="0" t="n">
        <f aca="false">$C$7*EXP($C$8*B276+$C$9*C276)</f>
        <v>65369.1618551246</v>
      </c>
      <c r="F276" s="0" t="n">
        <f aca="false">IF(D276&gt;=90000,1,0)</f>
        <v>1</v>
      </c>
      <c r="G276" s="0" t="n">
        <f aca="false">IF(E276&gt;=90000,1,0)</f>
        <v>0</v>
      </c>
      <c r="H276" s="0" t="n">
        <f aca="false">IF(E276&gt;=100000,1,0)</f>
        <v>0</v>
      </c>
      <c r="I276" s="0" t="n">
        <f aca="false">Positions!$F$2*(G276-Positions!$G$2)-Positions!$F$3*(H276-Positions!$G$3)-Positions!$F$4*(F276-Positions!$G$4)</f>
        <v>-5620</v>
      </c>
      <c r="J276" s="0" t="n">
        <f aca="false">-I276</f>
        <v>5620</v>
      </c>
    </row>
    <row r="277" customFormat="false" ht="15" hidden="false" customHeight="false" outlineLevel="0" collapsed="false">
      <c r="B277" s="0" t="n">
        <f aca="true">NORMSINV(RAND())</f>
        <v>-0.24582985910791</v>
      </c>
      <c r="C277" s="0" t="n">
        <f aca="true">NORMSINV(RAND())</f>
        <v>1.57457686989624</v>
      </c>
      <c r="D277" s="0" t="n">
        <f aca="false">$C$7*EXP($C$8*B277)</f>
        <v>82939.6580102397</v>
      </c>
      <c r="E277" s="0" t="n">
        <f aca="false">$C$7*EXP($C$8*B277+$C$9*C277)</f>
        <v>133143.859721618</v>
      </c>
      <c r="F277" s="0" t="n">
        <f aca="false">IF(D277&gt;=90000,1,0)</f>
        <v>0</v>
      </c>
      <c r="G277" s="0" t="n">
        <f aca="false">IF(E277&gt;=90000,1,0)</f>
        <v>1</v>
      </c>
      <c r="H277" s="0" t="n">
        <f aca="false">IF(E277&gt;=100000,1,0)</f>
        <v>1</v>
      </c>
      <c r="I277" s="0" t="n">
        <f aca="false">Positions!$F$2*(G277-Positions!$G$2)-Positions!$F$3*(H277-Positions!$G$3)-Positions!$F$4*(F277-Positions!$G$4)</f>
        <v>2380</v>
      </c>
      <c r="J277" s="0" t="n">
        <f aca="false">-I277</f>
        <v>-2380</v>
      </c>
    </row>
    <row r="278" customFormat="false" ht="15" hidden="false" customHeight="false" outlineLevel="0" collapsed="false">
      <c r="B278" s="0" t="n">
        <f aca="true">NORMSINV(RAND())</f>
        <v>-0.385697737746325</v>
      </c>
      <c r="C278" s="0" t="n">
        <f aca="true">NORMSINV(RAND())</f>
        <v>-0.889313845941978</v>
      </c>
      <c r="D278" s="0" t="n">
        <f aca="false">$C$7*EXP($C$8*B278)</f>
        <v>80714.6348668449</v>
      </c>
      <c r="E278" s="0" t="n">
        <f aca="false">$C$7*EXP($C$8*B278+$C$9*C278)</f>
        <v>61780.8038130022</v>
      </c>
      <c r="F278" s="0" t="n">
        <f aca="false">IF(D278&gt;=90000,1,0)</f>
        <v>0</v>
      </c>
      <c r="G278" s="0" t="n">
        <f aca="false">IF(E278&gt;=90000,1,0)</f>
        <v>0</v>
      </c>
      <c r="H278" s="0" t="n">
        <f aca="false">IF(E278&gt;=100000,1,0)</f>
        <v>0</v>
      </c>
      <c r="I278" s="0" t="n">
        <f aca="false">Positions!$F$2*(G278-Positions!$G$2)-Positions!$F$3*(H278-Positions!$G$3)-Positions!$F$4*(F278-Positions!$G$4)</f>
        <v>-1620</v>
      </c>
      <c r="J278" s="0" t="n">
        <f aca="false">-I278</f>
        <v>1620</v>
      </c>
    </row>
    <row r="279" customFormat="false" ht="15" hidden="false" customHeight="false" outlineLevel="0" collapsed="false">
      <c r="B279" s="0" t="n">
        <f aca="true">NORMSINV(RAND())</f>
        <v>0.501056985284059</v>
      </c>
      <c r="C279" s="0" t="n">
        <f aca="true">NORMSINV(RAND())</f>
        <v>0.751868310276401</v>
      </c>
      <c r="D279" s="0" t="n">
        <f aca="false">$C$7*EXP($C$8*B279)</f>
        <v>95901.7980140923</v>
      </c>
      <c r="E279" s="0" t="n">
        <f aca="false">$C$7*EXP($C$8*B279+$C$9*C279)</f>
        <v>120221.502373988</v>
      </c>
      <c r="F279" s="0" t="n">
        <f aca="false">IF(D279&gt;=90000,1,0)</f>
        <v>1</v>
      </c>
      <c r="G279" s="0" t="n">
        <f aca="false">IF(E279&gt;=90000,1,0)</f>
        <v>1</v>
      </c>
      <c r="H279" s="0" t="n">
        <f aca="false">IF(E279&gt;=100000,1,0)</f>
        <v>1</v>
      </c>
      <c r="I279" s="0" t="n">
        <f aca="false">Positions!$F$2*(G279-Positions!$G$2)-Positions!$F$3*(H279-Positions!$G$3)-Positions!$F$4*(F279-Positions!$G$4)</f>
        <v>-1620</v>
      </c>
      <c r="J279" s="0" t="n">
        <f aca="false">-I279</f>
        <v>1620</v>
      </c>
    </row>
    <row r="280" customFormat="false" ht="15" hidden="false" customHeight="false" outlineLevel="0" collapsed="false">
      <c r="B280" s="0" t="n">
        <f aca="true">NORMSINV(RAND())</f>
        <v>-0.908253327605404</v>
      </c>
      <c r="C280" s="0" t="n">
        <f aca="true">NORMSINV(RAND())</f>
        <v>-0.179745543428288</v>
      </c>
      <c r="D280" s="0" t="n">
        <f aca="false">$C$7*EXP($C$8*B280)</f>
        <v>72917.1226119742</v>
      </c>
      <c r="E280" s="0" t="n">
        <f aca="false">$C$7*EXP($C$8*B280+$C$9*C280)</f>
        <v>69081.8536839781</v>
      </c>
      <c r="F280" s="0" t="n">
        <f aca="false">IF(D280&gt;=90000,1,0)</f>
        <v>0</v>
      </c>
      <c r="G280" s="0" t="n">
        <f aca="false">IF(E280&gt;=90000,1,0)</f>
        <v>0</v>
      </c>
      <c r="H280" s="0" t="n">
        <f aca="false">IF(E280&gt;=100000,1,0)</f>
        <v>0</v>
      </c>
      <c r="I280" s="0" t="n">
        <f aca="false">Positions!$F$2*(G280-Positions!$G$2)-Positions!$F$3*(H280-Positions!$G$3)-Positions!$F$4*(F280-Positions!$G$4)</f>
        <v>-1620</v>
      </c>
      <c r="J280" s="0" t="n">
        <f aca="false">-I280</f>
        <v>1620</v>
      </c>
    </row>
    <row r="281" customFormat="false" ht="15" hidden="false" customHeight="false" outlineLevel="0" collapsed="false">
      <c r="B281" s="0" t="n">
        <f aca="true">NORMSINV(RAND())</f>
        <v>-0.00419000323797349</v>
      </c>
      <c r="C281" s="0" t="n">
        <f aca="true">NORMSINV(RAND())</f>
        <v>2.50132888672158</v>
      </c>
      <c r="D281" s="0" t="n">
        <f aca="false">$C$7*EXP($C$8*B281)</f>
        <v>86929.1560727295</v>
      </c>
      <c r="E281" s="0" t="n">
        <f aca="false">$C$7*EXP($C$8*B281+$C$9*C281)</f>
        <v>184378.637269806</v>
      </c>
      <c r="F281" s="0" t="n">
        <f aca="false">IF(D281&gt;=90000,1,0)</f>
        <v>0</v>
      </c>
      <c r="G281" s="0" t="n">
        <f aca="false">IF(E281&gt;=90000,1,0)</f>
        <v>1</v>
      </c>
      <c r="H281" s="0" t="n">
        <f aca="false">IF(E281&gt;=100000,1,0)</f>
        <v>1</v>
      </c>
      <c r="I281" s="0" t="n">
        <f aca="false">Positions!$F$2*(G281-Positions!$G$2)-Positions!$F$3*(H281-Positions!$G$3)-Positions!$F$4*(F281-Positions!$G$4)</f>
        <v>2380</v>
      </c>
      <c r="J281" s="0" t="n">
        <f aca="false">-I281</f>
        <v>-2380</v>
      </c>
    </row>
    <row r="282" customFormat="false" ht="15" hidden="false" customHeight="false" outlineLevel="0" collapsed="false">
      <c r="B282" s="0" t="n">
        <f aca="true">NORMSINV(RAND())</f>
        <v>-1.23885396789791</v>
      </c>
      <c r="C282" s="0" t="n">
        <f aca="true">NORMSINV(RAND())</f>
        <v>-0.898261005760933</v>
      </c>
      <c r="D282" s="0" t="n">
        <f aca="false">$C$7*EXP($C$8*B282)</f>
        <v>68377.7431258886</v>
      </c>
      <c r="E282" s="0" t="n">
        <f aca="false">$C$7*EXP($C$8*B282+$C$9*C282)</f>
        <v>52197.294201773</v>
      </c>
      <c r="F282" s="0" t="n">
        <f aca="false">IF(D282&gt;=90000,1,0)</f>
        <v>0</v>
      </c>
      <c r="G282" s="0" t="n">
        <f aca="false">IF(E282&gt;=90000,1,0)</f>
        <v>0</v>
      </c>
      <c r="H282" s="0" t="n">
        <f aca="false">IF(E282&gt;=100000,1,0)</f>
        <v>0</v>
      </c>
      <c r="I282" s="0" t="n">
        <f aca="false">Positions!$F$2*(G282-Positions!$G$2)-Positions!$F$3*(H282-Positions!$G$3)-Positions!$F$4*(F282-Positions!$G$4)</f>
        <v>-1620</v>
      </c>
      <c r="J282" s="0" t="n">
        <f aca="false">-I282</f>
        <v>1620</v>
      </c>
    </row>
    <row r="283" customFormat="false" ht="15" hidden="false" customHeight="false" outlineLevel="0" collapsed="false">
      <c r="B283" s="0" t="n">
        <f aca="true">NORMSINV(RAND())</f>
        <v>-0.50741090783755</v>
      </c>
      <c r="C283" s="0" t="n">
        <f aca="true">NORMSINV(RAND())</f>
        <v>-0.613334120547041</v>
      </c>
      <c r="D283" s="0" t="n">
        <f aca="false">$C$7*EXP($C$8*B283)</f>
        <v>78827.0461332957</v>
      </c>
      <c r="E283" s="0" t="n">
        <f aca="false">$C$7*EXP($C$8*B283+$C$9*C283)</f>
        <v>65554.9219041074</v>
      </c>
      <c r="F283" s="0" t="n">
        <f aca="false">IF(D283&gt;=90000,1,0)</f>
        <v>0</v>
      </c>
      <c r="G283" s="0" t="n">
        <f aca="false">IF(E283&gt;=90000,1,0)</f>
        <v>0</v>
      </c>
      <c r="H283" s="0" t="n">
        <f aca="false">IF(E283&gt;=100000,1,0)</f>
        <v>0</v>
      </c>
      <c r="I283" s="0" t="n">
        <f aca="false">Positions!$F$2*(G283-Positions!$G$2)-Positions!$F$3*(H283-Positions!$G$3)-Positions!$F$4*(F283-Positions!$G$4)</f>
        <v>-1620</v>
      </c>
      <c r="J283" s="0" t="n">
        <f aca="false">-I283</f>
        <v>1620</v>
      </c>
    </row>
    <row r="284" customFormat="false" ht="15" hidden="false" customHeight="false" outlineLevel="0" collapsed="false">
      <c r="B284" s="0" t="n">
        <f aca="true">NORMSINV(RAND())</f>
        <v>-1.09256944655009</v>
      </c>
      <c r="C284" s="0" t="n">
        <f aca="true">NORMSINV(RAND())</f>
        <v>-1.31267096753424</v>
      </c>
      <c r="D284" s="0" t="n">
        <f aca="false">$C$7*EXP($C$8*B284)</f>
        <v>70350.3909185444</v>
      </c>
      <c r="E284" s="0" t="n">
        <f aca="false">$C$7*EXP($C$8*B284+$C$9*C284)</f>
        <v>47413.1792594426</v>
      </c>
      <c r="F284" s="0" t="n">
        <f aca="false">IF(D284&gt;=90000,1,0)</f>
        <v>0</v>
      </c>
      <c r="G284" s="0" t="n">
        <f aca="false">IF(E284&gt;=90000,1,0)</f>
        <v>0</v>
      </c>
      <c r="H284" s="0" t="n">
        <f aca="false">IF(E284&gt;=100000,1,0)</f>
        <v>0</v>
      </c>
      <c r="I284" s="0" t="n">
        <f aca="false">Positions!$F$2*(G284-Positions!$G$2)-Positions!$F$3*(H284-Positions!$G$3)-Positions!$F$4*(F284-Positions!$G$4)</f>
        <v>-1620</v>
      </c>
      <c r="J284" s="0" t="n">
        <f aca="false">-I284</f>
        <v>1620</v>
      </c>
    </row>
    <row r="285" customFormat="false" ht="15" hidden="false" customHeight="false" outlineLevel="0" collapsed="false">
      <c r="B285" s="0" t="n">
        <f aca="true">NORMSINV(RAND())</f>
        <v>-0.683501643320367</v>
      </c>
      <c r="C285" s="0" t="n">
        <f aca="true">NORMSINV(RAND())</f>
        <v>0.338928360456061</v>
      </c>
      <c r="D285" s="0" t="n">
        <f aca="false">$C$7*EXP($C$8*B285)</f>
        <v>76174.0010677072</v>
      </c>
      <c r="E285" s="0" t="n">
        <f aca="false">$C$7*EXP($C$8*B285+$C$9*C285)</f>
        <v>84343.8481018948</v>
      </c>
      <c r="F285" s="0" t="n">
        <f aca="false">IF(D285&gt;=90000,1,0)</f>
        <v>0</v>
      </c>
      <c r="G285" s="0" t="n">
        <f aca="false">IF(E285&gt;=90000,1,0)</f>
        <v>0</v>
      </c>
      <c r="H285" s="0" t="n">
        <f aca="false">IF(E285&gt;=100000,1,0)</f>
        <v>0</v>
      </c>
      <c r="I285" s="0" t="n">
        <f aca="false">Positions!$F$2*(G285-Positions!$G$2)-Positions!$F$3*(H285-Positions!$G$3)-Positions!$F$4*(F285-Positions!$G$4)</f>
        <v>-1620</v>
      </c>
      <c r="J285" s="0" t="n">
        <f aca="false">-I285</f>
        <v>1620</v>
      </c>
    </row>
    <row r="286" customFormat="false" ht="15" hidden="false" customHeight="false" outlineLevel="0" collapsed="false">
      <c r="B286" s="0" t="n">
        <f aca="true">NORMSINV(RAND())</f>
        <v>1.12729836414667</v>
      </c>
      <c r="C286" s="0" t="n">
        <f aca="true">NORMSINV(RAND())</f>
        <v>-0.257729734158516</v>
      </c>
      <c r="D286" s="0" t="n">
        <f aca="false">$C$7*EXP($C$8*B286)</f>
        <v>108318.934258177</v>
      </c>
      <c r="E286" s="0" t="n">
        <f aca="false">$C$7*EXP($C$8*B286+$C$9*C286)</f>
        <v>100243.935092791</v>
      </c>
      <c r="F286" s="0" t="n">
        <f aca="false">IF(D286&gt;=90000,1,0)</f>
        <v>1</v>
      </c>
      <c r="G286" s="0" t="n">
        <f aca="false">IF(E286&gt;=90000,1,0)</f>
        <v>1</v>
      </c>
      <c r="H286" s="0" t="n">
        <f aca="false">IF(E286&gt;=100000,1,0)</f>
        <v>1</v>
      </c>
      <c r="I286" s="0" t="n">
        <f aca="false">Positions!$F$2*(G286-Positions!$G$2)-Positions!$F$3*(H286-Positions!$G$3)-Positions!$F$4*(F286-Positions!$G$4)</f>
        <v>-1620</v>
      </c>
      <c r="J286" s="0" t="n">
        <f aca="false">-I286</f>
        <v>1620</v>
      </c>
    </row>
    <row r="287" customFormat="false" ht="15" hidden="false" customHeight="false" outlineLevel="0" collapsed="false">
      <c r="B287" s="0" t="n">
        <f aca="true">NORMSINV(RAND())</f>
        <v>-1.42464966641245</v>
      </c>
      <c r="C287" s="0" t="n">
        <f aca="true">NORMSINV(RAND())</f>
        <v>1.7795163895389</v>
      </c>
      <c r="D287" s="0" t="n">
        <f aca="false">$C$7*EXP($C$8*B287)</f>
        <v>65951.8260006353</v>
      </c>
      <c r="E287" s="0" t="n">
        <f aca="false">$C$7*EXP($C$8*B287+$C$9*C287)</f>
        <v>112600.496774491</v>
      </c>
      <c r="F287" s="0" t="n">
        <f aca="false">IF(D287&gt;=90000,1,0)</f>
        <v>0</v>
      </c>
      <c r="G287" s="0" t="n">
        <f aca="false">IF(E287&gt;=90000,1,0)</f>
        <v>1</v>
      </c>
      <c r="H287" s="0" t="n">
        <f aca="false">IF(E287&gt;=100000,1,0)</f>
        <v>1</v>
      </c>
      <c r="I287" s="0" t="n">
        <f aca="false">Positions!$F$2*(G287-Positions!$G$2)-Positions!$F$3*(H287-Positions!$G$3)-Positions!$F$4*(F287-Positions!$G$4)</f>
        <v>2380</v>
      </c>
      <c r="J287" s="0" t="n">
        <f aca="false">-I287</f>
        <v>-2380</v>
      </c>
    </row>
    <row r="288" customFormat="false" ht="15" hidden="false" customHeight="false" outlineLevel="0" collapsed="false">
      <c r="B288" s="0" t="n">
        <f aca="true">NORMSINV(RAND())</f>
        <v>-0.736875335120656</v>
      </c>
      <c r="C288" s="0" t="n">
        <f aca="true">NORMSINV(RAND())</f>
        <v>-0.900459896298657</v>
      </c>
      <c r="D288" s="0" t="n">
        <f aca="false">$C$7*EXP($C$8*B288)</f>
        <v>75387.628208494</v>
      </c>
      <c r="E288" s="0" t="n">
        <f aca="false">$C$7*EXP($C$8*B288+$C$9*C288)</f>
        <v>57510.3811821753</v>
      </c>
      <c r="F288" s="0" t="n">
        <f aca="false">IF(D288&gt;=90000,1,0)</f>
        <v>0</v>
      </c>
      <c r="G288" s="0" t="n">
        <f aca="false">IF(E288&gt;=90000,1,0)</f>
        <v>0</v>
      </c>
      <c r="H288" s="0" t="n">
        <f aca="false">IF(E288&gt;=100000,1,0)</f>
        <v>0</v>
      </c>
      <c r="I288" s="0" t="n">
        <f aca="false">Positions!$F$2*(G288-Positions!$G$2)-Positions!$F$3*(H288-Positions!$G$3)-Positions!$F$4*(F288-Positions!$G$4)</f>
        <v>-1620</v>
      </c>
      <c r="J288" s="0" t="n">
        <f aca="false">-I288</f>
        <v>1620</v>
      </c>
    </row>
    <row r="289" customFormat="false" ht="15" hidden="false" customHeight="false" outlineLevel="0" collapsed="false">
      <c r="B289" s="0" t="n">
        <f aca="true">NORMSINV(RAND())</f>
        <v>0.534213328691886</v>
      </c>
      <c r="C289" s="0" t="n">
        <f aca="true">NORMSINV(RAND())</f>
        <v>0.158034297607977</v>
      </c>
      <c r="D289" s="0" t="n">
        <f aca="false">$C$7*EXP($C$8*B289)</f>
        <v>96522.0095407099</v>
      </c>
      <c r="E289" s="0" t="n">
        <f aca="false">$C$7*EXP($C$8*B289+$C$9*C289)</f>
        <v>101217.94625942</v>
      </c>
      <c r="F289" s="0" t="n">
        <f aca="false">IF(D289&gt;=90000,1,0)</f>
        <v>1</v>
      </c>
      <c r="G289" s="0" t="n">
        <f aca="false">IF(E289&gt;=90000,1,0)</f>
        <v>1</v>
      </c>
      <c r="H289" s="0" t="n">
        <f aca="false">IF(E289&gt;=100000,1,0)</f>
        <v>1</v>
      </c>
      <c r="I289" s="0" t="n">
        <f aca="false">Positions!$F$2*(G289-Positions!$G$2)-Positions!$F$3*(H289-Positions!$G$3)-Positions!$F$4*(F289-Positions!$G$4)</f>
        <v>-1620</v>
      </c>
      <c r="J289" s="0" t="n">
        <f aca="false">-I289</f>
        <v>1620</v>
      </c>
    </row>
    <row r="290" customFormat="false" ht="15" hidden="false" customHeight="false" outlineLevel="0" collapsed="false">
      <c r="B290" s="0" t="n">
        <f aca="true">NORMSINV(RAND())</f>
        <v>-1.75031593379669</v>
      </c>
      <c r="C290" s="0" t="n">
        <f aca="true">NORMSINV(RAND())</f>
        <v>-1.53871216319593</v>
      </c>
      <c r="D290" s="0" t="n">
        <f aca="false">$C$7*EXP($C$8*B290)</f>
        <v>61905.4243952116</v>
      </c>
      <c r="E290" s="0" t="n">
        <f aca="false">$C$7*EXP($C$8*B290+$C$9*C290)</f>
        <v>38980.9027282792</v>
      </c>
      <c r="F290" s="0" t="n">
        <f aca="false">IF(D290&gt;=90000,1,0)</f>
        <v>0</v>
      </c>
      <c r="G290" s="0" t="n">
        <f aca="false">IF(E290&gt;=90000,1,0)</f>
        <v>0</v>
      </c>
      <c r="H290" s="0" t="n">
        <f aca="false">IF(E290&gt;=100000,1,0)</f>
        <v>0</v>
      </c>
      <c r="I290" s="0" t="n">
        <f aca="false">Positions!$F$2*(G290-Positions!$G$2)-Positions!$F$3*(H290-Positions!$G$3)-Positions!$F$4*(F290-Positions!$G$4)</f>
        <v>-1620</v>
      </c>
      <c r="J290" s="0" t="n">
        <f aca="false">-I290</f>
        <v>1620</v>
      </c>
    </row>
    <row r="291" customFormat="false" ht="15" hidden="false" customHeight="false" outlineLevel="0" collapsed="false">
      <c r="B291" s="0" t="n">
        <f aca="true">NORMSINV(RAND())</f>
        <v>1.71052690903945</v>
      </c>
      <c r="C291" s="0" t="n">
        <f aca="true">NORMSINV(RAND())</f>
        <v>0.42404024602727</v>
      </c>
      <c r="D291" s="0" t="n">
        <f aca="false">$C$7*EXP($C$8*B291)</f>
        <v>121324.959236908</v>
      </c>
      <c r="E291" s="0" t="n">
        <f aca="false">$C$7*EXP($C$8*B291+$C$9*C291)</f>
        <v>137818.665553115</v>
      </c>
      <c r="F291" s="0" t="n">
        <f aca="false">IF(D291&gt;=90000,1,0)</f>
        <v>1</v>
      </c>
      <c r="G291" s="0" t="n">
        <f aca="false">IF(E291&gt;=90000,1,0)</f>
        <v>1</v>
      </c>
      <c r="H291" s="0" t="n">
        <f aca="false">IF(E291&gt;=100000,1,0)</f>
        <v>1</v>
      </c>
      <c r="I291" s="0" t="n">
        <f aca="false">Positions!$F$2*(G291-Positions!$G$2)-Positions!$F$3*(H291-Positions!$G$3)-Positions!$F$4*(F291-Positions!$G$4)</f>
        <v>-1620</v>
      </c>
      <c r="J291" s="0" t="n">
        <f aca="false">-I291</f>
        <v>1620</v>
      </c>
    </row>
    <row r="292" customFormat="false" ht="15" hidden="false" customHeight="false" outlineLevel="0" collapsed="false">
      <c r="B292" s="0" t="n">
        <f aca="true">NORMSINV(RAND())</f>
        <v>0.245973639579085</v>
      </c>
      <c r="C292" s="0" t="n">
        <f aca="true">NORMSINV(RAND())</f>
        <v>-0.879334712563434</v>
      </c>
      <c r="D292" s="0" t="n">
        <f aca="false">$C$7*EXP($C$8*B292)</f>
        <v>91261.668654892</v>
      </c>
      <c r="E292" s="0" t="n">
        <f aca="false">$C$7*EXP($C$8*B292+$C$9*C292)</f>
        <v>70063.5979634049</v>
      </c>
      <c r="F292" s="0" t="n">
        <f aca="false">IF(D292&gt;=90000,1,0)</f>
        <v>1</v>
      </c>
      <c r="G292" s="0" t="n">
        <f aca="false">IF(E292&gt;=90000,1,0)</f>
        <v>0</v>
      </c>
      <c r="H292" s="0" t="n">
        <f aca="false">IF(E292&gt;=100000,1,0)</f>
        <v>0</v>
      </c>
      <c r="I292" s="0" t="n">
        <f aca="false">Positions!$F$2*(G292-Positions!$G$2)-Positions!$F$3*(H292-Positions!$G$3)-Positions!$F$4*(F292-Positions!$G$4)</f>
        <v>-5620</v>
      </c>
      <c r="J292" s="0" t="n">
        <f aca="false">-I292</f>
        <v>5620</v>
      </c>
    </row>
    <row r="293" customFormat="false" ht="15" hidden="false" customHeight="false" outlineLevel="0" collapsed="false">
      <c r="B293" s="0" t="n">
        <f aca="true">NORMSINV(RAND())</f>
        <v>-0.391558892260706</v>
      </c>
      <c r="C293" s="0" t="n">
        <f aca="true">NORMSINV(RAND())</f>
        <v>1.7567461172621</v>
      </c>
      <c r="D293" s="0" t="n">
        <f aca="false">$C$7*EXP($C$8*B293)</f>
        <v>80622.7098045604</v>
      </c>
      <c r="E293" s="0" t="n">
        <f aca="false">$C$7*EXP($C$8*B293+$C$9*C293)</f>
        <v>136709.358304988</v>
      </c>
      <c r="F293" s="0" t="n">
        <f aca="false">IF(D293&gt;=90000,1,0)</f>
        <v>0</v>
      </c>
      <c r="G293" s="0" t="n">
        <f aca="false">IF(E293&gt;=90000,1,0)</f>
        <v>1</v>
      </c>
      <c r="H293" s="0" t="n">
        <f aca="false">IF(E293&gt;=100000,1,0)</f>
        <v>1</v>
      </c>
      <c r="I293" s="0" t="n">
        <f aca="false">Positions!$F$2*(G293-Positions!$G$2)-Positions!$F$3*(H293-Positions!$G$3)-Positions!$F$4*(F293-Positions!$G$4)</f>
        <v>2380</v>
      </c>
      <c r="J293" s="0" t="n">
        <f aca="false">-I293</f>
        <v>-2380</v>
      </c>
    </row>
    <row r="294" customFormat="false" ht="15" hidden="false" customHeight="false" outlineLevel="0" collapsed="false">
      <c r="B294" s="0" t="n">
        <f aca="true">NORMSINV(RAND())</f>
        <v>-0.0258492922552593</v>
      </c>
      <c r="C294" s="0" t="n">
        <f aca="true">NORMSINV(RAND())</f>
        <v>-0.238877863998904</v>
      </c>
      <c r="D294" s="0" t="n">
        <f aca="false">$C$7*EXP($C$8*B294)</f>
        <v>86563.862977338</v>
      </c>
      <c r="E294" s="0" t="n">
        <f aca="false">$C$7*EXP($C$8*B294+$C$9*C294)</f>
        <v>80565.9335073461</v>
      </c>
      <c r="F294" s="0" t="n">
        <f aca="false">IF(D294&gt;=90000,1,0)</f>
        <v>0</v>
      </c>
      <c r="G294" s="0" t="n">
        <f aca="false">IF(E294&gt;=90000,1,0)</f>
        <v>0</v>
      </c>
      <c r="H294" s="0" t="n">
        <f aca="false">IF(E294&gt;=100000,1,0)</f>
        <v>0</v>
      </c>
      <c r="I294" s="0" t="n">
        <f aca="false">Positions!$F$2*(G294-Positions!$G$2)-Positions!$F$3*(H294-Positions!$G$3)-Positions!$F$4*(F294-Positions!$G$4)</f>
        <v>-1620</v>
      </c>
      <c r="J294" s="0" t="n">
        <f aca="false">-I294</f>
        <v>1620</v>
      </c>
    </row>
    <row r="295" customFormat="false" ht="15" hidden="false" customHeight="false" outlineLevel="0" collapsed="false">
      <c r="B295" s="0" t="n">
        <f aca="true">NORMSINV(RAND())</f>
        <v>0.159071931546309</v>
      </c>
      <c r="C295" s="0" t="n">
        <f aca="true">NORMSINV(RAND())</f>
        <v>0.33612635444984</v>
      </c>
      <c r="D295" s="0" t="n">
        <f aca="false">$C$7*EXP($C$8*B295)</f>
        <v>89732.6987212107</v>
      </c>
      <c r="E295" s="0" t="n">
        <f aca="false">$C$7*EXP($C$8*B295+$C$9*C295)</f>
        <v>99273.0979820706</v>
      </c>
      <c r="F295" s="0" t="n">
        <f aca="false">IF(D295&gt;=90000,1,0)</f>
        <v>0</v>
      </c>
      <c r="G295" s="0" t="n">
        <f aca="false">IF(E295&gt;=90000,1,0)</f>
        <v>1</v>
      </c>
      <c r="H295" s="0" t="n">
        <f aca="false">IF(E295&gt;=100000,1,0)</f>
        <v>0</v>
      </c>
      <c r="I295" s="0" t="n">
        <f aca="false">Positions!$F$2*(G295-Positions!$G$2)-Positions!$F$3*(H295-Positions!$G$3)-Positions!$F$4*(F295-Positions!$G$4)</f>
        <v>8380</v>
      </c>
      <c r="J295" s="0" t="n">
        <f aca="false">-I295</f>
        <v>-8380</v>
      </c>
    </row>
    <row r="296" customFormat="false" ht="15" hidden="false" customHeight="false" outlineLevel="0" collapsed="false">
      <c r="B296" s="0" t="n">
        <f aca="true">NORMSINV(RAND())</f>
        <v>0.29221265389648</v>
      </c>
      <c r="C296" s="0" t="n">
        <f aca="true">NORMSINV(RAND())</f>
        <v>0.279154942746161</v>
      </c>
      <c r="D296" s="0" t="n">
        <f aca="false">$C$7*EXP($C$8*B296)</f>
        <v>92085.8000626265</v>
      </c>
      <c r="E296" s="0" t="n">
        <f aca="false">$C$7*EXP($C$8*B296+$C$9*C296)</f>
        <v>100146.544717791</v>
      </c>
      <c r="F296" s="0" t="n">
        <f aca="false">IF(D296&gt;=90000,1,0)</f>
        <v>1</v>
      </c>
      <c r="G296" s="0" t="n">
        <f aca="false">IF(E296&gt;=90000,1,0)</f>
        <v>1</v>
      </c>
      <c r="H296" s="0" t="n">
        <f aca="false">IF(E296&gt;=100000,1,0)</f>
        <v>1</v>
      </c>
      <c r="I296" s="0" t="n">
        <f aca="false">Positions!$F$2*(G296-Positions!$G$2)-Positions!$F$3*(H296-Positions!$G$3)-Positions!$F$4*(F296-Positions!$G$4)</f>
        <v>-1620</v>
      </c>
      <c r="J296" s="0" t="n">
        <f aca="false">-I296</f>
        <v>1620</v>
      </c>
    </row>
    <row r="297" customFormat="false" ht="15" hidden="false" customHeight="false" outlineLevel="0" collapsed="false">
      <c r="B297" s="0" t="n">
        <f aca="true">NORMSINV(RAND())</f>
        <v>0.334258192037103</v>
      </c>
      <c r="C297" s="0" t="n">
        <f aca="true">NORMSINV(RAND())</f>
        <v>0.685657693282484</v>
      </c>
      <c r="D297" s="0" t="n">
        <f aca="false">$C$7*EXP($C$8*B297)</f>
        <v>92841.6486038251</v>
      </c>
      <c r="E297" s="0" t="n">
        <f aca="false">$C$7*EXP($C$8*B297+$C$9*C297)</f>
        <v>114091.827752467</v>
      </c>
      <c r="F297" s="0" t="n">
        <f aca="false">IF(D297&gt;=90000,1,0)</f>
        <v>1</v>
      </c>
      <c r="G297" s="0" t="n">
        <f aca="false">IF(E297&gt;=90000,1,0)</f>
        <v>1</v>
      </c>
      <c r="H297" s="0" t="n">
        <f aca="false">IF(E297&gt;=100000,1,0)</f>
        <v>1</v>
      </c>
      <c r="I297" s="0" t="n">
        <f aca="false">Positions!$F$2*(G297-Positions!$G$2)-Positions!$F$3*(H297-Positions!$G$3)-Positions!$F$4*(F297-Positions!$G$4)</f>
        <v>-1620</v>
      </c>
      <c r="J297" s="0" t="n">
        <f aca="false">-I297</f>
        <v>1620</v>
      </c>
    </row>
    <row r="298" customFormat="false" ht="15" hidden="false" customHeight="false" outlineLevel="0" collapsed="false">
      <c r="B298" s="0" t="n">
        <f aca="true">NORMSINV(RAND())</f>
        <v>-0.482024162484248</v>
      </c>
      <c r="C298" s="0" t="n">
        <f aca="true">NORMSINV(RAND())</f>
        <v>-0.237225591831734</v>
      </c>
      <c r="D298" s="0" t="n">
        <f aca="false">$C$7*EXP($C$8*B298)</f>
        <v>79217.0782806925</v>
      </c>
      <c r="E298" s="0" t="n">
        <f aca="false">$C$7*EXP($C$8*B298+$C$9*C298)</f>
        <v>73764.8285119912</v>
      </c>
      <c r="F298" s="0" t="n">
        <f aca="false">IF(D298&gt;=90000,1,0)</f>
        <v>0</v>
      </c>
      <c r="G298" s="0" t="n">
        <f aca="false">IF(E298&gt;=90000,1,0)</f>
        <v>0</v>
      </c>
      <c r="H298" s="0" t="n">
        <f aca="false">IF(E298&gt;=100000,1,0)</f>
        <v>0</v>
      </c>
      <c r="I298" s="0" t="n">
        <f aca="false">Positions!$F$2*(G298-Positions!$G$2)-Positions!$F$3*(H298-Positions!$G$3)-Positions!$F$4*(F298-Positions!$G$4)</f>
        <v>-1620</v>
      </c>
      <c r="J298" s="0" t="n">
        <f aca="false">-I298</f>
        <v>1620</v>
      </c>
    </row>
    <row r="299" customFormat="false" ht="15" hidden="false" customHeight="false" outlineLevel="0" collapsed="false">
      <c r="B299" s="0" t="n">
        <f aca="true">NORMSINV(RAND())</f>
        <v>0.808385597194728</v>
      </c>
      <c r="C299" s="0" t="n">
        <f aca="true">NORMSINV(RAND())</f>
        <v>0.033563097668123</v>
      </c>
      <c r="D299" s="0" t="n">
        <f aca="false">$C$7*EXP($C$8*B299)</f>
        <v>101806.733043623</v>
      </c>
      <c r="E299" s="0" t="n">
        <f aca="false">$C$7*EXP($C$8*B299+$C$9*C299)</f>
        <v>102839.064829807</v>
      </c>
      <c r="F299" s="0" t="n">
        <f aca="false">IF(D299&gt;=90000,1,0)</f>
        <v>1</v>
      </c>
      <c r="G299" s="0" t="n">
        <f aca="false">IF(E299&gt;=90000,1,0)</f>
        <v>1</v>
      </c>
      <c r="H299" s="0" t="n">
        <f aca="false">IF(E299&gt;=100000,1,0)</f>
        <v>1</v>
      </c>
      <c r="I299" s="0" t="n">
        <f aca="false">Positions!$F$2*(G299-Positions!$G$2)-Positions!$F$3*(H299-Positions!$G$3)-Positions!$F$4*(F299-Positions!$G$4)</f>
        <v>-1620</v>
      </c>
      <c r="J299" s="0" t="n">
        <f aca="false">-I299</f>
        <v>1620</v>
      </c>
    </row>
    <row r="300" customFormat="false" ht="15" hidden="false" customHeight="false" outlineLevel="0" collapsed="false">
      <c r="B300" s="0" t="n">
        <f aca="true">NORMSINV(RAND())</f>
        <v>-0.862221127011559</v>
      </c>
      <c r="C300" s="0" t="n">
        <f aca="true">NORMSINV(RAND())</f>
        <v>-0.462923983311297</v>
      </c>
      <c r="D300" s="0" t="n">
        <f aca="false">$C$7*EXP($C$8*B300)</f>
        <v>73572.6366669226</v>
      </c>
      <c r="E300" s="0" t="n">
        <f aca="false">$C$7*EXP($C$8*B300+$C$9*C300)</f>
        <v>64015.0684389727</v>
      </c>
      <c r="F300" s="0" t="n">
        <f aca="false">IF(D300&gt;=90000,1,0)</f>
        <v>0</v>
      </c>
      <c r="G300" s="0" t="n">
        <f aca="false">IF(E300&gt;=90000,1,0)</f>
        <v>0</v>
      </c>
      <c r="H300" s="0" t="n">
        <f aca="false">IF(E300&gt;=100000,1,0)</f>
        <v>0</v>
      </c>
      <c r="I300" s="0" t="n">
        <f aca="false">Positions!$F$2*(G300-Positions!$G$2)-Positions!$F$3*(H300-Positions!$G$3)-Positions!$F$4*(F300-Positions!$G$4)</f>
        <v>-1620</v>
      </c>
      <c r="J300" s="0" t="n">
        <f aca="false">-I300</f>
        <v>1620</v>
      </c>
    </row>
    <row r="301" customFormat="false" ht="15" hidden="false" customHeight="false" outlineLevel="0" collapsed="false">
      <c r="B301" s="0" t="n">
        <f aca="true">NORMSINV(RAND())</f>
        <v>0.885714456402127</v>
      </c>
      <c r="C301" s="0" t="n">
        <f aca="true">NORMSINV(RAND())</f>
        <v>1.61225596932319</v>
      </c>
      <c r="D301" s="0" t="n">
        <f aca="false">$C$7*EXP($C$8*B301)</f>
        <v>103348.904937107</v>
      </c>
      <c r="E301" s="0" t="n">
        <f aca="false">$C$7*EXP($C$8*B301+$C$9*C301)</f>
        <v>167796.824468666</v>
      </c>
      <c r="F301" s="0" t="n">
        <f aca="false">IF(D301&gt;=90000,1,0)</f>
        <v>1</v>
      </c>
      <c r="G301" s="0" t="n">
        <f aca="false">IF(E301&gt;=90000,1,0)</f>
        <v>1</v>
      </c>
      <c r="H301" s="0" t="n">
        <f aca="false">IF(E301&gt;=100000,1,0)</f>
        <v>1</v>
      </c>
      <c r="I301" s="0" t="n">
        <f aca="false">Positions!$F$2*(G301-Positions!$G$2)-Positions!$F$3*(H301-Positions!$G$3)-Positions!$F$4*(F301-Positions!$G$4)</f>
        <v>-1620</v>
      </c>
      <c r="J301" s="0" t="n">
        <f aca="false">-I301</f>
        <v>1620</v>
      </c>
    </row>
    <row r="302" customFormat="false" ht="15" hidden="false" customHeight="false" outlineLevel="0" collapsed="false">
      <c r="B302" s="0" t="n">
        <f aca="true">NORMSINV(RAND())</f>
        <v>0.064747797651882</v>
      </c>
      <c r="C302" s="0" t="n">
        <f aca="true">NORMSINV(RAND())</f>
        <v>1.97315586389637</v>
      </c>
      <c r="D302" s="0" t="n">
        <f aca="false">$C$7*EXP($C$8*B302)</f>
        <v>88102.1141023638</v>
      </c>
      <c r="E302" s="0" t="n">
        <f aca="false">$C$7*EXP($C$8*B302+$C$9*C302)</f>
        <v>159433.355401029</v>
      </c>
      <c r="F302" s="0" t="n">
        <f aca="false">IF(D302&gt;=90000,1,0)</f>
        <v>0</v>
      </c>
      <c r="G302" s="0" t="n">
        <f aca="false">IF(E302&gt;=90000,1,0)</f>
        <v>1</v>
      </c>
      <c r="H302" s="0" t="n">
        <f aca="false">IF(E302&gt;=100000,1,0)</f>
        <v>1</v>
      </c>
      <c r="I302" s="0" t="n">
        <f aca="false">Positions!$F$2*(G302-Positions!$G$2)-Positions!$F$3*(H302-Positions!$G$3)-Positions!$F$4*(F302-Positions!$G$4)</f>
        <v>2380</v>
      </c>
      <c r="J302" s="0" t="n">
        <f aca="false">-I302</f>
        <v>-2380</v>
      </c>
    </row>
    <row r="303" customFormat="false" ht="15" hidden="false" customHeight="false" outlineLevel="0" collapsed="false">
      <c r="B303" s="0" t="n">
        <f aca="true">NORMSINV(RAND())</f>
        <v>-0.30023761387629</v>
      </c>
      <c r="C303" s="0" t="n">
        <f aca="true">NORMSINV(RAND())</f>
        <v>0.403183071006822</v>
      </c>
      <c r="D303" s="0" t="n">
        <f aca="false">$C$7*EXP($C$8*B303)</f>
        <v>82066.9399383801</v>
      </c>
      <c r="E303" s="0" t="n">
        <f aca="false">$C$7*EXP($C$8*B303+$C$9*C303)</f>
        <v>92641.0033748304</v>
      </c>
      <c r="F303" s="0" t="n">
        <f aca="false">IF(D303&gt;=90000,1,0)</f>
        <v>0</v>
      </c>
      <c r="G303" s="0" t="n">
        <f aca="false">IF(E303&gt;=90000,1,0)</f>
        <v>1</v>
      </c>
      <c r="H303" s="0" t="n">
        <f aca="false">IF(E303&gt;=100000,1,0)</f>
        <v>0</v>
      </c>
      <c r="I303" s="0" t="n">
        <f aca="false">Positions!$F$2*(G303-Positions!$G$2)-Positions!$F$3*(H303-Positions!$G$3)-Positions!$F$4*(F303-Positions!$G$4)</f>
        <v>8380</v>
      </c>
      <c r="J303" s="0" t="n">
        <f aca="false">-I303</f>
        <v>-8380</v>
      </c>
    </row>
    <row r="304" customFormat="false" ht="15" hidden="false" customHeight="false" outlineLevel="0" collapsed="false">
      <c r="B304" s="0" t="n">
        <f aca="true">NORMSINV(RAND())</f>
        <v>-0.0322302066075447</v>
      </c>
      <c r="C304" s="0" t="n">
        <f aca="true">NORMSINV(RAND())</f>
        <v>0.303601273463387</v>
      </c>
      <c r="D304" s="0" t="n">
        <f aca="false">$C$7*EXP($C$8*B304)</f>
        <v>86456.539167522</v>
      </c>
      <c r="E304" s="0" t="n">
        <f aca="false">$C$7*EXP($C$8*B304+$C$9*C304)</f>
        <v>94718.0147061101</v>
      </c>
      <c r="F304" s="0" t="n">
        <f aca="false">IF(D304&gt;=90000,1,0)</f>
        <v>0</v>
      </c>
      <c r="G304" s="0" t="n">
        <f aca="false">IF(E304&gt;=90000,1,0)</f>
        <v>1</v>
      </c>
      <c r="H304" s="0" t="n">
        <f aca="false">IF(E304&gt;=100000,1,0)</f>
        <v>0</v>
      </c>
      <c r="I304" s="0" t="n">
        <f aca="false">Positions!$F$2*(G304-Positions!$G$2)-Positions!$F$3*(H304-Positions!$G$3)-Positions!$F$4*(F304-Positions!$G$4)</f>
        <v>8380</v>
      </c>
      <c r="J304" s="0" t="n">
        <f aca="false">-I304</f>
        <v>-8380</v>
      </c>
    </row>
    <row r="305" customFormat="false" ht="15" hidden="false" customHeight="false" outlineLevel="0" collapsed="false">
      <c r="B305" s="0" t="n">
        <f aca="true">NORMSINV(RAND())</f>
        <v>-0.771307010689029</v>
      </c>
      <c r="C305" s="0" t="n">
        <f aca="true">NORMSINV(RAND())</f>
        <v>-0.705383028722358</v>
      </c>
      <c r="D305" s="0" t="n">
        <f aca="false">$C$7*EXP($C$8*B305)</f>
        <v>74884.6475288191</v>
      </c>
      <c r="E305" s="0" t="n">
        <f aca="false">$C$7*EXP($C$8*B305+$C$9*C305)</f>
        <v>60576.7514817441</v>
      </c>
      <c r="F305" s="0" t="n">
        <f aca="false">IF(D305&gt;=90000,1,0)</f>
        <v>0</v>
      </c>
      <c r="G305" s="0" t="n">
        <f aca="false">IF(E305&gt;=90000,1,0)</f>
        <v>0</v>
      </c>
      <c r="H305" s="0" t="n">
        <f aca="false">IF(E305&gt;=100000,1,0)</f>
        <v>0</v>
      </c>
      <c r="I305" s="0" t="n">
        <f aca="false">Positions!$F$2*(G305-Positions!$G$2)-Positions!$F$3*(H305-Positions!$G$3)-Positions!$F$4*(F305-Positions!$G$4)</f>
        <v>-1620</v>
      </c>
      <c r="J305" s="0" t="n">
        <f aca="false">-I305</f>
        <v>1620</v>
      </c>
    </row>
    <row r="306" customFormat="false" ht="15" hidden="false" customHeight="false" outlineLevel="0" collapsed="false">
      <c r="B306" s="0" t="n">
        <f aca="true">NORMSINV(RAND())</f>
        <v>2.07056596537535</v>
      </c>
      <c r="C306" s="0" t="n">
        <f aca="true">NORMSINV(RAND())</f>
        <v>-0.401860647549056</v>
      </c>
      <c r="D306" s="0" t="n">
        <f aca="false">$C$7*EXP($C$8*B306)</f>
        <v>130121.958407374</v>
      </c>
      <c r="E306" s="0" t="n">
        <f aca="false">$C$7*EXP($C$8*B306+$C$9*C306)</f>
        <v>115315.64207991</v>
      </c>
      <c r="F306" s="0" t="n">
        <f aca="false">IF(D306&gt;=90000,1,0)</f>
        <v>1</v>
      </c>
      <c r="G306" s="0" t="n">
        <f aca="false">IF(E306&gt;=90000,1,0)</f>
        <v>1</v>
      </c>
      <c r="H306" s="0" t="n">
        <f aca="false">IF(E306&gt;=100000,1,0)</f>
        <v>1</v>
      </c>
      <c r="I306" s="0" t="n">
        <f aca="false">Positions!$F$2*(G306-Positions!$G$2)-Positions!$F$3*(H306-Positions!$G$3)-Positions!$F$4*(F306-Positions!$G$4)</f>
        <v>-1620</v>
      </c>
      <c r="J306" s="0" t="n">
        <f aca="false">-I306</f>
        <v>1620</v>
      </c>
    </row>
    <row r="307" customFormat="false" ht="15" hidden="false" customHeight="false" outlineLevel="0" collapsed="false">
      <c r="B307" s="0" t="n">
        <f aca="true">NORMSINV(RAND())</f>
        <v>0.402944596148208</v>
      </c>
      <c r="C307" s="0" t="n">
        <f aca="true">NORMSINV(RAND())</f>
        <v>3.25931605130813</v>
      </c>
      <c r="D307" s="0" t="n">
        <f aca="false">$C$7*EXP($C$8*B307)</f>
        <v>94089.7865043629</v>
      </c>
      <c r="E307" s="0" t="n">
        <f aca="false">$C$7*EXP($C$8*B307+$C$9*C307)</f>
        <v>250635.064608505</v>
      </c>
      <c r="F307" s="0" t="n">
        <f aca="false">IF(D307&gt;=90000,1,0)</f>
        <v>1</v>
      </c>
      <c r="G307" s="0" t="n">
        <f aca="false">IF(E307&gt;=90000,1,0)</f>
        <v>1</v>
      </c>
      <c r="H307" s="0" t="n">
        <f aca="false">IF(E307&gt;=100000,1,0)</f>
        <v>1</v>
      </c>
      <c r="I307" s="0" t="n">
        <f aca="false">Positions!$F$2*(G307-Positions!$G$2)-Positions!$F$3*(H307-Positions!$G$3)-Positions!$F$4*(F307-Positions!$G$4)</f>
        <v>-1620</v>
      </c>
      <c r="J307" s="0" t="n">
        <f aca="false">-I307</f>
        <v>1620</v>
      </c>
    </row>
    <row r="308" customFormat="false" ht="15" hidden="false" customHeight="false" outlineLevel="0" collapsed="false">
      <c r="B308" s="0" t="n">
        <f aca="true">NORMSINV(RAND())</f>
        <v>-0.446520908613644</v>
      </c>
      <c r="C308" s="0" t="n">
        <f aca="true">NORMSINV(RAND())</f>
        <v>0.421930198140346</v>
      </c>
      <c r="D308" s="0" t="n">
        <f aca="false">$C$7*EXP($C$8*B308)</f>
        <v>79765.7753313214</v>
      </c>
      <c r="E308" s="0" t="n">
        <f aca="false">$C$7*EXP($C$8*B308+$C$9*C308)</f>
        <v>90552.2015217183</v>
      </c>
      <c r="F308" s="0" t="n">
        <f aca="false">IF(D308&gt;=90000,1,0)</f>
        <v>0</v>
      </c>
      <c r="G308" s="0" t="n">
        <f aca="false">IF(E308&gt;=90000,1,0)</f>
        <v>1</v>
      </c>
      <c r="H308" s="0" t="n">
        <f aca="false">IF(E308&gt;=100000,1,0)</f>
        <v>0</v>
      </c>
      <c r="I308" s="0" t="n">
        <f aca="false">Positions!$F$2*(G308-Positions!$G$2)-Positions!$F$3*(H308-Positions!$G$3)-Positions!$F$4*(F308-Positions!$G$4)</f>
        <v>8380</v>
      </c>
      <c r="J308" s="0" t="n">
        <f aca="false">-I308</f>
        <v>-8380</v>
      </c>
    </row>
    <row r="309" customFormat="false" ht="15" hidden="false" customHeight="false" outlineLevel="0" collapsed="false">
      <c r="B309" s="0" t="n">
        <f aca="true">NORMSINV(RAND())</f>
        <v>0.358179233885659</v>
      </c>
      <c r="C309" s="0" t="n">
        <f aca="true">NORMSINV(RAND())</f>
        <v>0.416970947647261</v>
      </c>
      <c r="D309" s="0" t="n">
        <f aca="false">$C$7*EXP($C$8*B309)</f>
        <v>93274.4405100946</v>
      </c>
      <c r="E309" s="0" t="n">
        <f aca="false">$C$7*EXP($C$8*B309+$C$9*C309)</f>
        <v>105729.858664511</v>
      </c>
      <c r="F309" s="0" t="n">
        <f aca="false">IF(D309&gt;=90000,1,0)</f>
        <v>1</v>
      </c>
      <c r="G309" s="0" t="n">
        <f aca="false">IF(E309&gt;=90000,1,0)</f>
        <v>1</v>
      </c>
      <c r="H309" s="0" t="n">
        <f aca="false">IF(E309&gt;=100000,1,0)</f>
        <v>1</v>
      </c>
      <c r="I309" s="0" t="n">
        <f aca="false">Positions!$F$2*(G309-Positions!$G$2)-Positions!$F$3*(H309-Positions!$G$3)-Positions!$F$4*(F309-Positions!$G$4)</f>
        <v>-1620</v>
      </c>
      <c r="J309" s="0" t="n">
        <f aca="false">-I309</f>
        <v>1620</v>
      </c>
    </row>
    <row r="310" customFormat="false" ht="15" hidden="false" customHeight="false" outlineLevel="0" collapsed="false">
      <c r="B310" s="0" t="n">
        <f aca="true">NORMSINV(RAND())</f>
        <v>0.479586692824003</v>
      </c>
      <c r="C310" s="0" t="n">
        <f aca="true">NORMSINV(RAND())</f>
        <v>1.11456987363299</v>
      </c>
      <c r="D310" s="0" t="n">
        <f aca="false">$C$7*EXP($C$8*B310)</f>
        <v>95502.3093254424</v>
      </c>
      <c r="E310" s="0" t="n">
        <f aca="false">$C$7*EXP($C$8*B310+$C$9*C310)</f>
        <v>133511.746831817</v>
      </c>
      <c r="F310" s="0" t="n">
        <f aca="false">IF(D310&gt;=90000,1,0)</f>
        <v>1</v>
      </c>
      <c r="G310" s="0" t="n">
        <f aca="false">IF(E310&gt;=90000,1,0)</f>
        <v>1</v>
      </c>
      <c r="H310" s="0" t="n">
        <f aca="false">IF(E310&gt;=100000,1,0)</f>
        <v>1</v>
      </c>
      <c r="I310" s="0" t="n">
        <f aca="false">Positions!$F$2*(G310-Positions!$G$2)-Positions!$F$3*(H310-Positions!$G$3)-Positions!$F$4*(F310-Positions!$G$4)</f>
        <v>-1620</v>
      </c>
      <c r="J310" s="0" t="n">
        <f aca="false">-I310</f>
        <v>1620</v>
      </c>
    </row>
    <row r="311" customFormat="false" ht="15" hidden="false" customHeight="false" outlineLevel="0" collapsed="false">
      <c r="B311" s="0" t="n">
        <f aca="true">NORMSINV(RAND())</f>
        <v>-0.281020913815396</v>
      </c>
      <c r="C311" s="0" t="n">
        <f aca="true">NORMSINV(RAND())</f>
        <v>-1.35827938584542</v>
      </c>
      <c r="D311" s="0" t="n">
        <f aca="false">$C$7*EXP($C$8*B311)</f>
        <v>82374.1281174564</v>
      </c>
      <c r="E311" s="0" t="n">
        <f aca="false">$C$7*EXP($C$8*B311+$C$9*C311)</f>
        <v>54760.735869438</v>
      </c>
      <c r="F311" s="0" t="n">
        <f aca="false">IF(D311&gt;=90000,1,0)</f>
        <v>0</v>
      </c>
      <c r="G311" s="0" t="n">
        <f aca="false">IF(E311&gt;=90000,1,0)</f>
        <v>0</v>
      </c>
      <c r="H311" s="0" t="n">
        <f aca="false">IF(E311&gt;=100000,1,0)</f>
        <v>0</v>
      </c>
      <c r="I311" s="0" t="n">
        <f aca="false">Positions!$F$2*(G311-Positions!$G$2)-Positions!$F$3*(H311-Positions!$G$3)-Positions!$F$4*(F311-Positions!$G$4)</f>
        <v>-1620</v>
      </c>
      <c r="J311" s="0" t="n">
        <f aca="false">-I311</f>
        <v>1620</v>
      </c>
    </row>
    <row r="312" customFormat="false" ht="15" hidden="false" customHeight="false" outlineLevel="0" collapsed="false">
      <c r="B312" s="0" t="n">
        <f aca="true">NORMSINV(RAND())</f>
        <v>-0.370540415947086</v>
      </c>
      <c r="C312" s="0" t="n">
        <f aca="true">NORMSINV(RAND())</f>
        <v>0.220791597971292</v>
      </c>
      <c r="D312" s="0" t="n">
        <f aca="false">$C$7*EXP($C$8*B312)</f>
        <v>80952.8452733122</v>
      </c>
      <c r="E312" s="0" t="n">
        <f aca="false">$C$7*EXP($C$8*B312+$C$9*C312)</f>
        <v>86507.9788023111</v>
      </c>
      <c r="F312" s="0" t="n">
        <f aca="false">IF(D312&gt;=90000,1,0)</f>
        <v>0</v>
      </c>
      <c r="G312" s="0" t="n">
        <f aca="false">IF(E312&gt;=90000,1,0)</f>
        <v>0</v>
      </c>
      <c r="H312" s="0" t="n">
        <f aca="false">IF(E312&gt;=100000,1,0)</f>
        <v>0</v>
      </c>
      <c r="I312" s="0" t="n">
        <f aca="false">Positions!$F$2*(G312-Positions!$G$2)-Positions!$F$3*(H312-Positions!$G$3)-Positions!$F$4*(F312-Positions!$G$4)</f>
        <v>-1620</v>
      </c>
      <c r="J312" s="0" t="n">
        <f aca="false">-I312</f>
        <v>1620</v>
      </c>
    </row>
    <row r="313" customFormat="false" ht="15" hidden="false" customHeight="false" outlineLevel="0" collapsed="false">
      <c r="B313" s="0" t="n">
        <f aca="true">NORMSINV(RAND())</f>
        <v>-1.23349681973564</v>
      </c>
      <c r="C313" s="0" t="n">
        <f aca="true">NORMSINV(RAND())</f>
        <v>1.23405488576797</v>
      </c>
      <c r="D313" s="0" t="n">
        <f aca="false">$C$7*EXP($C$8*B313)</f>
        <v>68448.9989732729</v>
      </c>
      <c r="E313" s="0" t="n">
        <f aca="false">$C$7*EXP($C$8*B313+$C$9*C313)</f>
        <v>99190.7820539667</v>
      </c>
      <c r="F313" s="0" t="n">
        <f aca="false">IF(D313&gt;=90000,1,0)</f>
        <v>0</v>
      </c>
      <c r="G313" s="0" t="n">
        <f aca="false">IF(E313&gt;=90000,1,0)</f>
        <v>1</v>
      </c>
      <c r="H313" s="0" t="n">
        <f aca="false">IF(E313&gt;=100000,1,0)</f>
        <v>0</v>
      </c>
      <c r="I313" s="0" t="n">
        <f aca="false">Positions!$F$2*(G313-Positions!$G$2)-Positions!$F$3*(H313-Positions!$G$3)-Positions!$F$4*(F313-Positions!$G$4)</f>
        <v>8380</v>
      </c>
      <c r="J313" s="0" t="n">
        <f aca="false">-I313</f>
        <v>-8380</v>
      </c>
    </row>
    <row r="314" customFormat="false" ht="15" hidden="false" customHeight="false" outlineLevel="0" collapsed="false">
      <c r="B314" s="0" t="n">
        <f aca="true">NORMSINV(RAND())</f>
        <v>0.970182248173798</v>
      </c>
      <c r="C314" s="0" t="n">
        <f aca="true">NORMSINV(RAND())</f>
        <v>-0.286442535592456</v>
      </c>
      <c r="D314" s="0" t="n">
        <f aca="false">$C$7*EXP($C$8*B314)</f>
        <v>105060.156597</v>
      </c>
      <c r="E314" s="0" t="n">
        <f aca="false">$C$7*EXP($C$8*B314+$C$9*C314)</f>
        <v>96392.5244486632</v>
      </c>
      <c r="F314" s="0" t="n">
        <f aca="false">IF(D314&gt;=90000,1,0)</f>
        <v>1</v>
      </c>
      <c r="G314" s="0" t="n">
        <f aca="false">IF(E314&gt;=90000,1,0)</f>
        <v>1</v>
      </c>
      <c r="H314" s="0" t="n">
        <f aca="false">IF(E314&gt;=100000,1,0)</f>
        <v>0</v>
      </c>
      <c r="I314" s="0" t="n">
        <f aca="false">Positions!$F$2*(G314-Positions!$G$2)-Positions!$F$3*(H314-Positions!$G$3)-Positions!$F$4*(F314-Positions!$G$4)</f>
        <v>4380</v>
      </c>
      <c r="J314" s="0" t="n">
        <f aca="false">-I314</f>
        <v>-4380</v>
      </c>
    </row>
    <row r="315" customFormat="false" ht="15" hidden="false" customHeight="false" outlineLevel="0" collapsed="false">
      <c r="B315" s="0" t="n">
        <f aca="true">NORMSINV(RAND())</f>
        <v>-1.16456426306142</v>
      </c>
      <c r="C315" s="0" t="n">
        <f aca="true">NORMSINV(RAND())</f>
        <v>-0.854185723093679</v>
      </c>
      <c r="D315" s="0" t="n">
        <f aca="false">$C$7*EXP($C$8*B315)</f>
        <v>69372.5286374823</v>
      </c>
      <c r="E315" s="0" t="n">
        <f aca="false">$C$7*EXP($C$8*B315+$C$9*C315)</f>
        <v>53662.972112136</v>
      </c>
      <c r="F315" s="0" t="n">
        <f aca="false">IF(D315&gt;=90000,1,0)</f>
        <v>0</v>
      </c>
      <c r="G315" s="0" t="n">
        <f aca="false">IF(E315&gt;=90000,1,0)</f>
        <v>0</v>
      </c>
      <c r="H315" s="0" t="n">
        <f aca="false">IF(E315&gt;=100000,1,0)</f>
        <v>0</v>
      </c>
      <c r="I315" s="0" t="n">
        <f aca="false">Positions!$F$2*(G315-Positions!$G$2)-Positions!$F$3*(H315-Positions!$G$3)-Positions!$F$4*(F315-Positions!$G$4)</f>
        <v>-1620</v>
      </c>
      <c r="J315" s="0" t="n">
        <f aca="false">-I315</f>
        <v>1620</v>
      </c>
    </row>
    <row r="316" customFormat="false" ht="15" hidden="false" customHeight="false" outlineLevel="0" collapsed="false">
      <c r="B316" s="0" t="n">
        <f aca="true">NORMSINV(RAND())</f>
        <v>-1.69171555257784</v>
      </c>
      <c r="C316" s="0" t="n">
        <f aca="true">NORMSINV(RAND())</f>
        <v>0.600313844168257</v>
      </c>
      <c r="D316" s="0" t="n">
        <f aca="false">$C$7*EXP($C$8*B316)</f>
        <v>62614.7594140316</v>
      </c>
      <c r="E316" s="0" t="n">
        <f aca="false">$C$7*EXP($C$8*B316+$C$9*C316)</f>
        <v>74997.5169601469</v>
      </c>
      <c r="F316" s="0" t="n">
        <f aca="false">IF(D316&gt;=90000,1,0)</f>
        <v>0</v>
      </c>
      <c r="G316" s="0" t="n">
        <f aca="false">IF(E316&gt;=90000,1,0)</f>
        <v>0</v>
      </c>
      <c r="H316" s="0" t="n">
        <f aca="false">IF(E316&gt;=100000,1,0)</f>
        <v>0</v>
      </c>
      <c r="I316" s="0" t="n">
        <f aca="false">Positions!$F$2*(G316-Positions!$G$2)-Positions!$F$3*(H316-Positions!$G$3)-Positions!$F$4*(F316-Positions!$G$4)</f>
        <v>-1620</v>
      </c>
      <c r="J316" s="0" t="n">
        <f aca="false">-I316</f>
        <v>1620</v>
      </c>
    </row>
    <row r="317" customFormat="false" ht="15" hidden="false" customHeight="false" outlineLevel="0" collapsed="false">
      <c r="B317" s="0" t="n">
        <f aca="true">NORMSINV(RAND())</f>
        <v>0.853657433913562</v>
      </c>
      <c r="C317" s="0" t="n">
        <f aca="true">NORMSINV(RAND())</f>
        <v>-0.313443594610713</v>
      </c>
      <c r="D317" s="0" t="n">
        <f aca="false">$C$7*EXP($C$8*B317)</f>
        <v>102706.775953991</v>
      </c>
      <c r="E317" s="0" t="n">
        <f aca="false">$C$7*EXP($C$8*B317+$C$9*C317)</f>
        <v>93471.552254685</v>
      </c>
      <c r="F317" s="0" t="n">
        <f aca="false">IF(D317&gt;=90000,1,0)</f>
        <v>1</v>
      </c>
      <c r="G317" s="0" t="n">
        <f aca="false">IF(E317&gt;=90000,1,0)</f>
        <v>1</v>
      </c>
      <c r="H317" s="0" t="n">
        <f aca="false">IF(E317&gt;=100000,1,0)</f>
        <v>0</v>
      </c>
      <c r="I317" s="0" t="n">
        <f aca="false">Positions!$F$2*(G317-Positions!$G$2)-Positions!$F$3*(H317-Positions!$G$3)-Positions!$F$4*(F317-Positions!$G$4)</f>
        <v>4380</v>
      </c>
      <c r="J317" s="0" t="n">
        <f aca="false">-I317</f>
        <v>-4380</v>
      </c>
    </row>
    <row r="318" customFormat="false" ht="15" hidden="false" customHeight="false" outlineLevel="0" collapsed="false">
      <c r="B318" s="0" t="n">
        <f aca="true">NORMSINV(RAND())</f>
        <v>0.326607379948584</v>
      </c>
      <c r="C318" s="0" t="n">
        <f aca="true">NORMSINV(RAND())</f>
        <v>-1.80337499422319</v>
      </c>
      <c r="D318" s="0" t="n">
        <f aca="false">$C$7*EXP($C$8*B318)</f>
        <v>92703.6504376665</v>
      </c>
      <c r="E318" s="0" t="n">
        <f aca="false">$C$7*EXP($C$8*B318+$C$9*C318)</f>
        <v>53909.914713523</v>
      </c>
      <c r="F318" s="0" t="n">
        <f aca="false">IF(D318&gt;=90000,1,0)</f>
        <v>1</v>
      </c>
      <c r="G318" s="0" t="n">
        <f aca="false">IF(E318&gt;=90000,1,0)</f>
        <v>0</v>
      </c>
      <c r="H318" s="0" t="n">
        <f aca="false">IF(E318&gt;=100000,1,0)</f>
        <v>0</v>
      </c>
      <c r="I318" s="0" t="n">
        <f aca="false">Positions!$F$2*(G318-Positions!$G$2)-Positions!$F$3*(H318-Positions!$G$3)-Positions!$F$4*(F318-Positions!$G$4)</f>
        <v>-5620</v>
      </c>
      <c r="J318" s="0" t="n">
        <f aca="false">-I318</f>
        <v>5620</v>
      </c>
    </row>
    <row r="319" customFormat="false" ht="15" hidden="false" customHeight="false" outlineLevel="0" collapsed="false">
      <c r="B319" s="0" t="n">
        <f aca="true">NORMSINV(RAND())</f>
        <v>0.0102260760202513</v>
      </c>
      <c r="C319" s="0" t="n">
        <f aca="true">NORMSINV(RAND())</f>
        <v>-0.305358442272354</v>
      </c>
      <c r="D319" s="0" t="n">
        <f aca="false">$C$7*EXP($C$8*B319)</f>
        <v>87173.1434105874</v>
      </c>
      <c r="E319" s="0" t="n">
        <f aca="false">$C$7*EXP($C$8*B319+$C$9*C319)</f>
        <v>79527.7271604741</v>
      </c>
      <c r="F319" s="0" t="n">
        <f aca="false">IF(D319&gt;=90000,1,0)</f>
        <v>0</v>
      </c>
      <c r="G319" s="0" t="n">
        <f aca="false">IF(E319&gt;=90000,1,0)</f>
        <v>0</v>
      </c>
      <c r="H319" s="0" t="n">
        <f aca="false">IF(E319&gt;=100000,1,0)</f>
        <v>0</v>
      </c>
      <c r="I319" s="0" t="n">
        <f aca="false">Positions!$F$2*(G319-Positions!$G$2)-Positions!$F$3*(H319-Positions!$G$3)-Positions!$F$4*(F319-Positions!$G$4)</f>
        <v>-1620</v>
      </c>
      <c r="J319" s="0" t="n">
        <f aca="false">-I319</f>
        <v>1620</v>
      </c>
    </row>
    <row r="320" customFormat="false" ht="15" hidden="false" customHeight="false" outlineLevel="0" collapsed="false">
      <c r="B320" s="0" t="n">
        <f aca="true">NORMSINV(RAND())</f>
        <v>0.229311003419441</v>
      </c>
      <c r="C320" s="0" t="n">
        <f aca="true">NORMSINV(RAND())</f>
        <v>-0.641118633889328</v>
      </c>
      <c r="D320" s="0" t="n">
        <f aca="false">$C$7*EXP($C$8*B320)</f>
        <v>90966.4969395804</v>
      </c>
      <c r="E320" s="0" t="n">
        <f aca="false">$C$7*EXP($C$8*B320+$C$9*C320)</f>
        <v>75021.2491782522</v>
      </c>
      <c r="F320" s="0" t="n">
        <f aca="false">IF(D320&gt;=90000,1,0)</f>
        <v>1</v>
      </c>
      <c r="G320" s="0" t="n">
        <f aca="false">IF(E320&gt;=90000,1,0)</f>
        <v>0</v>
      </c>
      <c r="H320" s="0" t="n">
        <f aca="false">IF(E320&gt;=100000,1,0)</f>
        <v>0</v>
      </c>
      <c r="I320" s="0" t="n">
        <f aca="false">Positions!$F$2*(G320-Positions!$G$2)-Positions!$F$3*(H320-Positions!$G$3)-Positions!$F$4*(F320-Positions!$G$4)</f>
        <v>-5620</v>
      </c>
      <c r="J320" s="0" t="n">
        <f aca="false">-I320</f>
        <v>5620</v>
      </c>
    </row>
    <row r="321" customFormat="false" ht="15" hidden="false" customHeight="false" outlineLevel="0" collapsed="false">
      <c r="B321" s="0" t="n">
        <f aca="true">NORMSINV(RAND())</f>
        <v>0.897695636729866</v>
      </c>
      <c r="C321" s="0" t="n">
        <f aca="true">NORMSINV(RAND())</f>
        <v>1.77874610885351</v>
      </c>
      <c r="D321" s="0" t="n">
        <f aca="false">$C$7*EXP($C$8*B321)</f>
        <v>103589.927281578</v>
      </c>
      <c r="E321" s="0" t="n">
        <f aca="false">$C$7*EXP($C$8*B321+$C$9*C321)</f>
        <v>176819.619362109</v>
      </c>
      <c r="F321" s="0" t="n">
        <f aca="false">IF(D321&gt;=90000,1,0)</f>
        <v>1</v>
      </c>
      <c r="G321" s="0" t="n">
        <f aca="false">IF(E321&gt;=90000,1,0)</f>
        <v>1</v>
      </c>
      <c r="H321" s="0" t="n">
        <f aca="false">IF(E321&gt;=100000,1,0)</f>
        <v>1</v>
      </c>
      <c r="I321" s="0" t="n">
        <f aca="false">Positions!$F$2*(G321-Positions!$G$2)-Positions!$F$3*(H321-Positions!$G$3)-Positions!$F$4*(F321-Positions!$G$4)</f>
        <v>-1620</v>
      </c>
      <c r="J321" s="0" t="n">
        <f aca="false">-I321</f>
        <v>1620</v>
      </c>
    </row>
    <row r="322" customFormat="false" ht="15" hidden="false" customHeight="false" outlineLevel="0" collapsed="false">
      <c r="B322" s="0" t="n">
        <f aca="true">NORMSINV(RAND())</f>
        <v>0.450617307374495</v>
      </c>
      <c r="C322" s="0" t="n">
        <f aca="true">NORMSINV(RAND())</f>
        <v>0.763400763255415</v>
      </c>
      <c r="D322" s="0" t="n">
        <f aca="false">$C$7*EXP($C$8*B322)</f>
        <v>94965.9243643363</v>
      </c>
      <c r="E322" s="0" t="n">
        <f aca="false">$C$7*EXP($C$8*B322+$C$9*C322)</f>
        <v>119461.715620099</v>
      </c>
      <c r="F322" s="0" t="n">
        <f aca="false">IF(D322&gt;=90000,1,0)</f>
        <v>1</v>
      </c>
      <c r="G322" s="0" t="n">
        <f aca="false">IF(E322&gt;=90000,1,0)</f>
        <v>1</v>
      </c>
      <c r="H322" s="0" t="n">
        <f aca="false">IF(E322&gt;=100000,1,0)</f>
        <v>1</v>
      </c>
      <c r="I322" s="0" t="n">
        <f aca="false">Positions!$F$2*(G322-Positions!$G$2)-Positions!$F$3*(H322-Positions!$G$3)-Positions!$F$4*(F322-Positions!$G$4)</f>
        <v>-1620</v>
      </c>
      <c r="J322" s="0" t="n">
        <f aca="false">-I322</f>
        <v>1620</v>
      </c>
    </row>
    <row r="323" customFormat="false" ht="15" hidden="false" customHeight="false" outlineLevel="0" collapsed="false">
      <c r="B323" s="0" t="n">
        <f aca="true">NORMSINV(RAND())</f>
        <v>1.21590687904011</v>
      </c>
      <c r="C323" s="0" t="n">
        <f aca="true">NORMSINV(RAND())</f>
        <v>1.59294530433644</v>
      </c>
      <c r="D323" s="0" t="n">
        <f aca="false">$C$7*EXP($C$8*B323)</f>
        <v>110201.161274968</v>
      </c>
      <c r="E323" s="0" t="n">
        <f aca="false">$C$7*EXP($C$8*B323+$C$9*C323)</f>
        <v>177886.523607011</v>
      </c>
      <c r="F323" s="0" t="n">
        <f aca="false">IF(D323&gt;=90000,1,0)</f>
        <v>1</v>
      </c>
      <c r="G323" s="0" t="n">
        <f aca="false">IF(E323&gt;=90000,1,0)</f>
        <v>1</v>
      </c>
      <c r="H323" s="0" t="n">
        <f aca="false">IF(E323&gt;=100000,1,0)</f>
        <v>1</v>
      </c>
      <c r="I323" s="0" t="n">
        <f aca="false">Positions!$F$2*(G323-Positions!$G$2)-Positions!$F$3*(H323-Positions!$G$3)-Positions!$F$4*(F323-Positions!$G$4)</f>
        <v>-1620</v>
      </c>
      <c r="J323" s="0" t="n">
        <f aca="false">-I323</f>
        <v>1620</v>
      </c>
    </row>
    <row r="324" customFormat="false" ht="15" hidden="false" customHeight="false" outlineLevel="0" collapsed="false">
      <c r="B324" s="0" t="n">
        <f aca="true">NORMSINV(RAND())</f>
        <v>-0.00905506518831315</v>
      </c>
      <c r="C324" s="0" t="n">
        <f aca="true">NORMSINV(RAND())</f>
        <v>1.53226363998782</v>
      </c>
      <c r="D324" s="0" t="n">
        <f aca="false">$C$7*EXP($C$8*B324)</f>
        <v>86846.9707320123</v>
      </c>
      <c r="E324" s="0" t="n">
        <f aca="false">$C$7*EXP($C$8*B324+$C$9*C324)</f>
        <v>137654.255355503</v>
      </c>
      <c r="F324" s="0" t="n">
        <f aca="false">IF(D324&gt;=90000,1,0)</f>
        <v>0</v>
      </c>
      <c r="G324" s="0" t="n">
        <f aca="false">IF(E324&gt;=90000,1,0)</f>
        <v>1</v>
      </c>
      <c r="H324" s="0" t="n">
        <f aca="false">IF(E324&gt;=100000,1,0)</f>
        <v>1</v>
      </c>
      <c r="I324" s="0" t="n">
        <f aca="false">Positions!$F$2*(G324-Positions!$G$2)-Positions!$F$3*(H324-Positions!$G$3)-Positions!$F$4*(F324-Positions!$G$4)</f>
        <v>2380</v>
      </c>
      <c r="J324" s="0" t="n">
        <f aca="false">-I324</f>
        <v>-2380</v>
      </c>
    </row>
    <row r="325" customFormat="false" ht="15" hidden="false" customHeight="false" outlineLevel="0" collapsed="false">
      <c r="B325" s="0" t="n">
        <f aca="true">NORMSINV(RAND())</f>
        <v>-1.01207201320414</v>
      </c>
      <c r="C325" s="0" t="n">
        <f aca="true">NORMSINV(RAND())</f>
        <v>0.600519386573368</v>
      </c>
      <c r="D325" s="0" t="n">
        <f aca="false">$C$7*EXP($C$8*B325)</f>
        <v>71460.0698513673</v>
      </c>
      <c r="E325" s="0" t="n">
        <f aca="false">$C$7*EXP($C$8*B325+$C$9*C325)</f>
        <v>85597.3733997866</v>
      </c>
      <c r="F325" s="0" t="n">
        <f aca="false">IF(D325&gt;=90000,1,0)</f>
        <v>0</v>
      </c>
      <c r="G325" s="0" t="n">
        <f aca="false">IF(E325&gt;=90000,1,0)</f>
        <v>0</v>
      </c>
      <c r="H325" s="0" t="n">
        <f aca="false">IF(E325&gt;=100000,1,0)</f>
        <v>0</v>
      </c>
      <c r="I325" s="0" t="n">
        <f aca="false">Positions!$F$2*(G325-Positions!$G$2)-Positions!$F$3*(H325-Positions!$G$3)-Positions!$F$4*(F325-Positions!$G$4)</f>
        <v>-1620</v>
      </c>
      <c r="J325" s="0" t="n">
        <f aca="false">-I325</f>
        <v>1620</v>
      </c>
    </row>
    <row r="326" customFormat="false" ht="15" hidden="false" customHeight="false" outlineLevel="0" collapsed="false">
      <c r="B326" s="0" t="n">
        <f aca="true">NORMSINV(RAND())</f>
        <v>1.93837712258164</v>
      </c>
      <c r="C326" s="0" t="n">
        <f aca="true">NORMSINV(RAND())</f>
        <v>-1.36102219003833</v>
      </c>
      <c r="D326" s="0" t="n">
        <f aca="false">$C$7*EXP($C$8*B326)</f>
        <v>126820.373561292</v>
      </c>
      <c r="E326" s="0" t="n">
        <f aca="false">$C$7*EXP($C$8*B326+$C$9*C326)</f>
        <v>84238.2630483136</v>
      </c>
      <c r="F326" s="0" t="n">
        <f aca="false">IF(D326&gt;=90000,1,0)</f>
        <v>1</v>
      </c>
      <c r="G326" s="0" t="n">
        <f aca="false">IF(E326&gt;=90000,1,0)</f>
        <v>0</v>
      </c>
      <c r="H326" s="0" t="n">
        <f aca="false">IF(E326&gt;=100000,1,0)</f>
        <v>0</v>
      </c>
      <c r="I326" s="0" t="n">
        <f aca="false">Positions!$F$2*(G326-Positions!$G$2)-Positions!$F$3*(H326-Positions!$G$3)-Positions!$F$4*(F326-Positions!$G$4)</f>
        <v>-5620</v>
      </c>
      <c r="J326" s="0" t="n">
        <f aca="false">-I326</f>
        <v>5620</v>
      </c>
    </row>
    <row r="327" customFormat="false" ht="15" hidden="false" customHeight="false" outlineLevel="0" collapsed="false">
      <c r="B327" s="0" t="n">
        <f aca="true">NORMSINV(RAND())</f>
        <v>-0.758799267512857</v>
      </c>
      <c r="C327" s="0" t="n">
        <f aca="true">NORMSINV(RAND())</f>
        <v>-0.432362027445808</v>
      </c>
      <c r="D327" s="0" t="n">
        <f aca="false">$C$7*EXP($C$8*B327)</f>
        <v>75066.9723545482</v>
      </c>
      <c r="E327" s="0" t="n">
        <f aca="false">$C$7*EXP($C$8*B327+$C$9*C327)</f>
        <v>65918.0901707533</v>
      </c>
      <c r="F327" s="0" t="n">
        <f aca="false">IF(D327&gt;=90000,1,0)</f>
        <v>0</v>
      </c>
      <c r="G327" s="0" t="n">
        <f aca="false">IF(E327&gt;=90000,1,0)</f>
        <v>0</v>
      </c>
      <c r="H327" s="0" t="n">
        <f aca="false">IF(E327&gt;=100000,1,0)</f>
        <v>0</v>
      </c>
      <c r="I327" s="0" t="n">
        <f aca="false">Positions!$F$2*(G327-Positions!$G$2)-Positions!$F$3*(H327-Positions!$G$3)-Positions!$F$4*(F327-Positions!$G$4)</f>
        <v>-1620</v>
      </c>
      <c r="J327" s="0" t="n">
        <f aca="false">-I327</f>
        <v>1620</v>
      </c>
    </row>
    <row r="328" customFormat="false" ht="15" hidden="false" customHeight="false" outlineLevel="0" collapsed="false">
      <c r="B328" s="0" t="n">
        <f aca="true">NORMSINV(RAND())</f>
        <v>-0.818397332374718</v>
      </c>
      <c r="C328" s="0" t="n">
        <f aca="true">NORMSINV(RAND())</f>
        <v>1.69569107141821</v>
      </c>
      <c r="D328" s="0" t="n">
        <f aca="false">$C$7*EXP($C$8*B328)</f>
        <v>74202.1771712088</v>
      </c>
      <c r="E328" s="0" t="n">
        <f aca="false">$C$7*EXP($C$8*B328+$C$9*C328)</f>
        <v>123534.097657825</v>
      </c>
      <c r="F328" s="0" t="n">
        <f aca="false">IF(D328&gt;=90000,1,0)</f>
        <v>0</v>
      </c>
      <c r="G328" s="0" t="n">
        <f aca="false">IF(E328&gt;=90000,1,0)</f>
        <v>1</v>
      </c>
      <c r="H328" s="0" t="n">
        <f aca="false">IF(E328&gt;=100000,1,0)</f>
        <v>1</v>
      </c>
      <c r="I328" s="0" t="n">
        <f aca="false">Positions!$F$2*(G328-Positions!$G$2)-Positions!$F$3*(H328-Positions!$G$3)-Positions!$F$4*(F328-Positions!$G$4)</f>
        <v>2380</v>
      </c>
      <c r="J328" s="0" t="n">
        <f aca="false">-I328</f>
        <v>-2380</v>
      </c>
    </row>
    <row r="329" customFormat="false" ht="15" hidden="false" customHeight="false" outlineLevel="0" collapsed="false">
      <c r="B329" s="0" t="n">
        <f aca="true">NORMSINV(RAND())</f>
        <v>0.249252539700172</v>
      </c>
      <c r="C329" s="0" t="n">
        <f aca="true">NORMSINV(RAND())</f>
        <v>-1.02712073824469</v>
      </c>
      <c r="D329" s="0" t="n">
        <f aca="false">$C$7*EXP($C$8*B329)</f>
        <v>91319.8656993802</v>
      </c>
      <c r="E329" s="0" t="n">
        <f aca="false">$C$7*EXP($C$8*B329+$C$9*C329)</f>
        <v>67061.9267345478</v>
      </c>
      <c r="F329" s="0" t="n">
        <f aca="false">IF(D329&gt;=90000,1,0)</f>
        <v>1</v>
      </c>
      <c r="G329" s="0" t="n">
        <f aca="false">IF(E329&gt;=90000,1,0)</f>
        <v>0</v>
      </c>
      <c r="H329" s="0" t="n">
        <f aca="false">IF(E329&gt;=100000,1,0)</f>
        <v>0</v>
      </c>
      <c r="I329" s="0" t="n">
        <f aca="false">Positions!$F$2*(G329-Positions!$G$2)-Positions!$F$3*(H329-Positions!$G$3)-Positions!$F$4*(F329-Positions!$G$4)</f>
        <v>-5620</v>
      </c>
      <c r="J329" s="0" t="n">
        <f aca="false">-I329</f>
        <v>5620</v>
      </c>
    </row>
    <row r="330" customFormat="false" ht="15" hidden="false" customHeight="false" outlineLevel="0" collapsed="false">
      <c r="B330" s="0" t="n">
        <f aca="true">NORMSINV(RAND())</f>
        <v>1.26915313106322</v>
      </c>
      <c r="C330" s="0" t="n">
        <f aca="true">NORMSINV(RAND())</f>
        <v>1.46352811385525</v>
      </c>
      <c r="D330" s="0" t="n">
        <f aca="false">$C$7*EXP($C$8*B330)</f>
        <v>111347.917264607</v>
      </c>
      <c r="E330" s="0" t="n">
        <f aca="false">$C$7*EXP($C$8*B330+$C$9*C330)</f>
        <v>172879.594006599</v>
      </c>
      <c r="F330" s="0" t="n">
        <f aca="false">IF(D330&gt;=90000,1,0)</f>
        <v>1</v>
      </c>
      <c r="G330" s="0" t="n">
        <f aca="false">IF(E330&gt;=90000,1,0)</f>
        <v>1</v>
      </c>
      <c r="H330" s="0" t="n">
        <f aca="false">IF(E330&gt;=100000,1,0)</f>
        <v>1</v>
      </c>
      <c r="I330" s="0" t="n">
        <f aca="false">Positions!$F$2*(G330-Positions!$G$2)-Positions!$F$3*(H330-Positions!$G$3)-Positions!$F$4*(F330-Positions!$G$4)</f>
        <v>-1620</v>
      </c>
      <c r="J330" s="0" t="n">
        <f aca="false">-I330</f>
        <v>1620</v>
      </c>
    </row>
    <row r="331" customFormat="false" ht="15" hidden="false" customHeight="false" outlineLevel="0" collapsed="false">
      <c r="B331" s="0" t="n">
        <f aca="true">NORMSINV(RAND())</f>
        <v>-0.683610155641778</v>
      </c>
      <c r="C331" s="0" t="n">
        <f aca="true">NORMSINV(RAND())</f>
        <v>0.956967771874391</v>
      </c>
      <c r="D331" s="0" t="n">
        <f aca="false">$C$7*EXP($C$8*B331)</f>
        <v>76172.3940260266</v>
      </c>
      <c r="E331" s="0" t="n">
        <f aca="false">$C$7*EXP($C$8*B331+$C$9*C331)</f>
        <v>101561.350379479</v>
      </c>
      <c r="F331" s="0" t="n">
        <f aca="false">IF(D331&gt;=90000,1,0)</f>
        <v>0</v>
      </c>
      <c r="G331" s="0" t="n">
        <f aca="false">IF(E331&gt;=90000,1,0)</f>
        <v>1</v>
      </c>
      <c r="H331" s="0" t="n">
        <f aca="false">IF(E331&gt;=100000,1,0)</f>
        <v>1</v>
      </c>
      <c r="I331" s="0" t="n">
        <f aca="false">Positions!$F$2*(G331-Positions!$G$2)-Positions!$F$3*(H331-Positions!$G$3)-Positions!$F$4*(F331-Positions!$G$4)</f>
        <v>2380</v>
      </c>
      <c r="J331" s="0" t="n">
        <f aca="false">-I331</f>
        <v>-2380</v>
      </c>
    </row>
    <row r="332" customFormat="false" ht="15" hidden="false" customHeight="false" outlineLevel="0" collapsed="false">
      <c r="B332" s="0" t="n">
        <f aca="true">NORMSINV(RAND())</f>
        <v>0.773745100934314</v>
      </c>
      <c r="C332" s="0" t="n">
        <f aca="true">NORMSINV(RAND())</f>
        <v>-0.0298590390828115</v>
      </c>
      <c r="D332" s="0" t="n">
        <f aca="false">$C$7*EXP($C$8*B332)</f>
        <v>101123.3804203</v>
      </c>
      <c r="E332" s="0" t="n">
        <f aca="false">$C$7*EXP($C$8*B332+$C$9*C332)</f>
        <v>100219.797638882</v>
      </c>
      <c r="F332" s="0" t="n">
        <f aca="false">IF(D332&gt;=90000,1,0)</f>
        <v>1</v>
      </c>
      <c r="G332" s="0" t="n">
        <f aca="false">IF(E332&gt;=90000,1,0)</f>
        <v>1</v>
      </c>
      <c r="H332" s="0" t="n">
        <f aca="false">IF(E332&gt;=100000,1,0)</f>
        <v>1</v>
      </c>
      <c r="I332" s="0" t="n">
        <f aca="false">Positions!$F$2*(G332-Positions!$G$2)-Positions!$F$3*(H332-Positions!$G$3)-Positions!$F$4*(F332-Positions!$G$4)</f>
        <v>-1620</v>
      </c>
      <c r="J332" s="0" t="n">
        <f aca="false">-I332</f>
        <v>1620</v>
      </c>
    </row>
    <row r="333" customFormat="false" ht="15" hidden="false" customHeight="false" outlineLevel="0" collapsed="false">
      <c r="B333" s="0" t="n">
        <f aca="true">NORMSINV(RAND())</f>
        <v>-0.360885264675753</v>
      </c>
      <c r="C333" s="0" t="n">
        <f aca="true">NORMSINV(RAND())</f>
        <v>0.546729210138112</v>
      </c>
      <c r="D333" s="0" t="n">
        <f aca="false">$C$7*EXP($C$8*B333)</f>
        <v>81104.9507275361</v>
      </c>
      <c r="E333" s="0" t="n">
        <f aca="false">$C$7*EXP($C$8*B333+$C$9*C333)</f>
        <v>95592.1283442345</v>
      </c>
      <c r="F333" s="0" t="n">
        <f aca="false">IF(D333&gt;=90000,1,0)</f>
        <v>0</v>
      </c>
      <c r="G333" s="0" t="n">
        <f aca="false">IF(E333&gt;=90000,1,0)</f>
        <v>1</v>
      </c>
      <c r="H333" s="0" t="n">
        <f aca="false">IF(E333&gt;=100000,1,0)</f>
        <v>0</v>
      </c>
      <c r="I333" s="0" t="n">
        <f aca="false">Positions!$F$2*(G333-Positions!$G$2)-Positions!$F$3*(H333-Positions!$G$3)-Positions!$F$4*(F333-Positions!$G$4)</f>
        <v>8380</v>
      </c>
      <c r="J333" s="0" t="n">
        <f aca="false">-I333</f>
        <v>-8380</v>
      </c>
    </row>
    <row r="334" customFormat="false" ht="15" hidden="false" customHeight="false" outlineLevel="0" collapsed="false">
      <c r="B334" s="0" t="n">
        <f aca="true">NORMSINV(RAND())</f>
        <v>-0.294578769115574</v>
      </c>
      <c r="C334" s="0" t="n">
        <f aca="true">NORMSINV(RAND())</f>
        <v>0.924200566501848</v>
      </c>
      <c r="D334" s="0" t="n">
        <f aca="false">$C$7*EXP($C$8*B334)</f>
        <v>82157.280096933</v>
      </c>
      <c r="E334" s="0" t="n">
        <f aca="false">$C$7*EXP($C$8*B334+$C$9*C334)</f>
        <v>108467.392406255</v>
      </c>
      <c r="F334" s="0" t="n">
        <f aca="false">IF(D334&gt;=90000,1,0)</f>
        <v>0</v>
      </c>
      <c r="G334" s="0" t="n">
        <f aca="false">IF(E334&gt;=90000,1,0)</f>
        <v>1</v>
      </c>
      <c r="H334" s="0" t="n">
        <f aca="false">IF(E334&gt;=100000,1,0)</f>
        <v>1</v>
      </c>
      <c r="I334" s="0" t="n">
        <f aca="false">Positions!$F$2*(G334-Positions!$G$2)-Positions!$F$3*(H334-Positions!$G$3)-Positions!$F$4*(F334-Positions!$G$4)</f>
        <v>2380</v>
      </c>
      <c r="J334" s="0" t="n">
        <f aca="false">-I334</f>
        <v>-2380</v>
      </c>
    </row>
    <row r="335" customFormat="false" ht="15" hidden="false" customHeight="false" outlineLevel="0" collapsed="false">
      <c r="B335" s="0" t="n">
        <f aca="true">NORMSINV(RAND())</f>
        <v>-0.658350766479844</v>
      </c>
      <c r="C335" s="0" t="n">
        <f aca="true">NORMSINV(RAND())</f>
        <v>-0.410663274669364</v>
      </c>
      <c r="D335" s="0" t="n">
        <f aca="false">$C$7*EXP($C$8*B335)</f>
        <v>76547.3956882399</v>
      </c>
      <c r="E335" s="0" t="n">
        <f aca="false">$C$7*EXP($C$8*B335+$C$9*C335)</f>
        <v>67657.9568787017</v>
      </c>
      <c r="F335" s="0" t="n">
        <f aca="false">IF(D335&gt;=90000,1,0)</f>
        <v>0</v>
      </c>
      <c r="G335" s="0" t="n">
        <f aca="false">IF(E335&gt;=90000,1,0)</f>
        <v>0</v>
      </c>
      <c r="H335" s="0" t="n">
        <f aca="false">IF(E335&gt;=100000,1,0)</f>
        <v>0</v>
      </c>
      <c r="I335" s="0" t="n">
        <f aca="false">Positions!$F$2*(G335-Positions!$G$2)-Positions!$F$3*(H335-Positions!$G$3)-Positions!$F$4*(F335-Positions!$G$4)</f>
        <v>-1620</v>
      </c>
      <c r="J335" s="0" t="n">
        <f aca="false">-I335</f>
        <v>1620</v>
      </c>
    </row>
    <row r="336" customFormat="false" ht="15" hidden="false" customHeight="false" outlineLevel="0" collapsed="false">
      <c r="B336" s="0" t="n">
        <f aca="true">NORMSINV(RAND())</f>
        <v>-1.00388007625364</v>
      </c>
      <c r="C336" s="0" t="n">
        <f aca="true">NORMSINV(RAND())</f>
        <v>-1.75770152018432</v>
      </c>
      <c r="D336" s="0" t="n">
        <f aca="false">$C$7*EXP($C$8*B336)</f>
        <v>71573.974600667</v>
      </c>
      <c r="E336" s="0" t="n">
        <f aca="false">$C$7*EXP($C$8*B336+$C$9*C336)</f>
        <v>42197.7752395023</v>
      </c>
      <c r="F336" s="0" t="n">
        <f aca="false">IF(D336&gt;=90000,1,0)</f>
        <v>0</v>
      </c>
      <c r="G336" s="0" t="n">
        <f aca="false">IF(E336&gt;=90000,1,0)</f>
        <v>0</v>
      </c>
      <c r="H336" s="0" t="n">
        <f aca="false">IF(E336&gt;=100000,1,0)</f>
        <v>0</v>
      </c>
      <c r="I336" s="0" t="n">
        <f aca="false">Positions!$F$2*(G336-Positions!$G$2)-Positions!$F$3*(H336-Positions!$G$3)-Positions!$F$4*(F336-Positions!$G$4)</f>
        <v>-1620</v>
      </c>
      <c r="J336" s="0" t="n">
        <f aca="false">-I336</f>
        <v>1620</v>
      </c>
    </row>
    <row r="337" customFormat="false" ht="15" hidden="false" customHeight="false" outlineLevel="0" collapsed="false">
      <c r="B337" s="0" t="n">
        <f aca="true">NORMSINV(RAND())</f>
        <v>-0.983039101328195</v>
      </c>
      <c r="C337" s="0" t="n">
        <f aca="true">NORMSINV(RAND())</f>
        <v>0.26042421872923</v>
      </c>
      <c r="D337" s="0" t="n">
        <f aca="false">$C$7*EXP($C$8*B337)</f>
        <v>71864.5770245714</v>
      </c>
      <c r="E337" s="0" t="n">
        <f aca="false">$C$7*EXP($C$8*B337+$C$9*C337)</f>
        <v>77716.4415150055</v>
      </c>
      <c r="F337" s="0" t="n">
        <f aca="false">IF(D337&gt;=90000,1,0)</f>
        <v>0</v>
      </c>
      <c r="G337" s="0" t="n">
        <f aca="false">IF(E337&gt;=90000,1,0)</f>
        <v>0</v>
      </c>
      <c r="H337" s="0" t="n">
        <f aca="false">IF(E337&gt;=100000,1,0)</f>
        <v>0</v>
      </c>
      <c r="I337" s="0" t="n">
        <f aca="false">Positions!$F$2*(G337-Positions!$G$2)-Positions!$F$3*(H337-Positions!$G$3)-Positions!$F$4*(F337-Positions!$G$4)</f>
        <v>-1620</v>
      </c>
      <c r="J337" s="0" t="n">
        <f aca="false">-I337</f>
        <v>1620</v>
      </c>
    </row>
    <row r="338" customFormat="false" ht="15" hidden="false" customHeight="false" outlineLevel="0" collapsed="false">
      <c r="B338" s="0" t="n">
        <f aca="true">NORMSINV(RAND())</f>
        <v>-0.946908631096113</v>
      </c>
      <c r="C338" s="0" t="n">
        <f aca="true">NORMSINV(RAND())</f>
        <v>-0.687063388403911</v>
      </c>
      <c r="D338" s="0" t="n">
        <f aca="false">$C$7*EXP($C$8*B338)</f>
        <v>72371.1717289971</v>
      </c>
      <c r="E338" s="0" t="n">
        <f aca="false">$C$7*EXP($C$8*B338+$C$9*C338)</f>
        <v>58866.7959920297</v>
      </c>
      <c r="F338" s="0" t="n">
        <f aca="false">IF(D338&gt;=90000,1,0)</f>
        <v>0</v>
      </c>
      <c r="G338" s="0" t="n">
        <f aca="false">IF(E338&gt;=90000,1,0)</f>
        <v>0</v>
      </c>
      <c r="H338" s="0" t="n">
        <f aca="false">IF(E338&gt;=100000,1,0)</f>
        <v>0</v>
      </c>
      <c r="I338" s="0" t="n">
        <f aca="false">Positions!$F$2*(G338-Positions!$G$2)-Positions!$F$3*(H338-Positions!$G$3)-Positions!$F$4*(F338-Positions!$G$4)</f>
        <v>-1620</v>
      </c>
      <c r="J338" s="0" t="n">
        <f aca="false">-I338</f>
        <v>1620</v>
      </c>
    </row>
    <row r="339" customFormat="false" ht="15" hidden="false" customHeight="false" outlineLevel="0" collapsed="false">
      <c r="B339" s="0" t="n">
        <f aca="true">NORMSINV(RAND())</f>
        <v>-0.227247691620221</v>
      </c>
      <c r="C339" s="0" t="n">
        <f aca="true">NORMSINV(RAND())</f>
        <v>-0.15370895559335</v>
      </c>
      <c r="D339" s="0" t="n">
        <f aca="false">$C$7*EXP($C$8*B339)</f>
        <v>83239.8431941405</v>
      </c>
      <c r="E339" s="0" t="n">
        <f aca="false">$C$7*EXP($C$8*B339+$C$9*C339)</f>
        <v>79481.2621563889</v>
      </c>
      <c r="F339" s="0" t="n">
        <f aca="false">IF(D339&gt;=90000,1,0)</f>
        <v>0</v>
      </c>
      <c r="G339" s="0" t="n">
        <f aca="false">IF(E339&gt;=90000,1,0)</f>
        <v>0</v>
      </c>
      <c r="H339" s="0" t="n">
        <f aca="false">IF(E339&gt;=100000,1,0)</f>
        <v>0</v>
      </c>
      <c r="I339" s="0" t="n">
        <f aca="false">Positions!$F$2*(G339-Positions!$G$2)-Positions!$F$3*(H339-Positions!$G$3)-Positions!$F$4*(F339-Positions!$G$4)</f>
        <v>-1620</v>
      </c>
      <c r="J339" s="0" t="n">
        <f aca="false">-I339</f>
        <v>1620</v>
      </c>
    </row>
    <row r="340" customFormat="false" ht="15" hidden="false" customHeight="false" outlineLevel="0" collapsed="false">
      <c r="B340" s="0" t="n">
        <f aca="true">NORMSINV(RAND())</f>
        <v>-0.199254829114259</v>
      </c>
      <c r="C340" s="0" t="n">
        <f aca="true">NORMSINV(RAND())</f>
        <v>-0.221651072156196</v>
      </c>
      <c r="D340" s="0" t="n">
        <f aca="false">$C$7*EXP($C$8*B340)</f>
        <v>83694.1056139084</v>
      </c>
      <c r="E340" s="0" t="n">
        <f aca="false">$C$7*EXP($C$8*B340+$C$9*C340)</f>
        <v>78299.4338680804</v>
      </c>
      <c r="F340" s="0" t="n">
        <f aca="false">IF(D340&gt;=90000,1,0)</f>
        <v>0</v>
      </c>
      <c r="G340" s="0" t="n">
        <f aca="false">IF(E340&gt;=90000,1,0)</f>
        <v>0</v>
      </c>
      <c r="H340" s="0" t="n">
        <f aca="false">IF(E340&gt;=100000,1,0)</f>
        <v>0</v>
      </c>
      <c r="I340" s="0" t="n">
        <f aca="false">Positions!$F$2*(G340-Positions!$G$2)-Positions!$F$3*(H340-Positions!$G$3)-Positions!$F$4*(F340-Positions!$G$4)</f>
        <v>-1620</v>
      </c>
      <c r="J340" s="0" t="n">
        <f aca="false">-I340</f>
        <v>1620</v>
      </c>
    </row>
    <row r="341" customFormat="false" ht="15" hidden="false" customHeight="false" outlineLevel="0" collapsed="false">
      <c r="B341" s="0" t="n">
        <f aca="true">NORMSINV(RAND())</f>
        <v>1.03749459939102</v>
      </c>
      <c r="C341" s="0" t="n">
        <f aca="true">NORMSINV(RAND())</f>
        <v>0.482338875773704</v>
      </c>
      <c r="D341" s="0" t="n">
        <f aca="false">$C$7*EXP($C$8*B341)</f>
        <v>106444.11683657</v>
      </c>
      <c r="E341" s="0" t="n">
        <f aca="false">$C$7*EXP($C$8*B341+$C$9*C341)</f>
        <v>123052.476195587</v>
      </c>
      <c r="F341" s="0" t="n">
        <f aca="false">IF(D341&gt;=90000,1,0)</f>
        <v>1</v>
      </c>
      <c r="G341" s="0" t="n">
        <f aca="false">IF(E341&gt;=90000,1,0)</f>
        <v>1</v>
      </c>
      <c r="H341" s="0" t="n">
        <f aca="false">IF(E341&gt;=100000,1,0)</f>
        <v>1</v>
      </c>
      <c r="I341" s="0" t="n">
        <f aca="false">Positions!$F$2*(G341-Positions!$G$2)-Positions!$F$3*(H341-Positions!$G$3)-Positions!$F$4*(F341-Positions!$G$4)</f>
        <v>-1620</v>
      </c>
      <c r="J341" s="0" t="n">
        <f aca="false">-I341</f>
        <v>1620</v>
      </c>
    </row>
    <row r="342" customFormat="false" ht="15" hidden="false" customHeight="false" outlineLevel="0" collapsed="false">
      <c r="B342" s="0" t="n">
        <f aca="true">NORMSINV(RAND())</f>
        <v>0.767690423360721</v>
      </c>
      <c r="C342" s="0" t="n">
        <f aca="true">NORMSINV(RAND())</f>
        <v>-1.64944019518528</v>
      </c>
      <c r="D342" s="0" t="n">
        <f aca="false">$C$7*EXP($C$8*B342)</f>
        <v>101004.411667962</v>
      </c>
      <c r="E342" s="0" t="n">
        <f aca="false">$C$7*EXP($C$8*B342+$C$9*C342)</f>
        <v>61518.8394723065</v>
      </c>
      <c r="F342" s="0" t="n">
        <f aca="false">IF(D342&gt;=90000,1,0)</f>
        <v>1</v>
      </c>
      <c r="G342" s="0" t="n">
        <f aca="false">IF(E342&gt;=90000,1,0)</f>
        <v>0</v>
      </c>
      <c r="H342" s="0" t="n">
        <f aca="false">IF(E342&gt;=100000,1,0)</f>
        <v>0</v>
      </c>
      <c r="I342" s="0" t="n">
        <f aca="false">Positions!$F$2*(G342-Positions!$G$2)-Positions!$F$3*(H342-Positions!$G$3)-Positions!$F$4*(F342-Positions!$G$4)</f>
        <v>-5620</v>
      </c>
      <c r="J342" s="0" t="n">
        <f aca="false">-I342</f>
        <v>5620</v>
      </c>
    </row>
    <row r="343" customFormat="false" ht="15" hidden="false" customHeight="false" outlineLevel="0" collapsed="false">
      <c r="B343" s="0" t="n">
        <f aca="true">NORMSINV(RAND())</f>
        <v>1.26494298614501</v>
      </c>
      <c r="C343" s="0" t="n">
        <f aca="true">NORMSINV(RAND())</f>
        <v>-0.317455887006211</v>
      </c>
      <c r="D343" s="0" t="n">
        <f aca="false">$C$7*EXP($C$8*B343)</f>
        <v>111256.811195212</v>
      </c>
      <c r="E343" s="0" t="n">
        <f aca="false">$C$7*EXP($C$8*B343+$C$9*C343)</f>
        <v>101130.735818918</v>
      </c>
      <c r="F343" s="0" t="n">
        <f aca="false">IF(D343&gt;=90000,1,0)</f>
        <v>1</v>
      </c>
      <c r="G343" s="0" t="n">
        <f aca="false">IF(E343&gt;=90000,1,0)</f>
        <v>1</v>
      </c>
      <c r="H343" s="0" t="n">
        <f aca="false">IF(E343&gt;=100000,1,0)</f>
        <v>1</v>
      </c>
      <c r="I343" s="0" t="n">
        <f aca="false">Positions!$F$2*(G343-Positions!$G$2)-Positions!$F$3*(H343-Positions!$G$3)-Positions!$F$4*(F343-Positions!$G$4)</f>
        <v>-1620</v>
      </c>
      <c r="J343" s="0" t="n">
        <f aca="false">-I343</f>
        <v>1620</v>
      </c>
    </row>
    <row r="344" customFormat="false" ht="15" hidden="false" customHeight="false" outlineLevel="0" collapsed="false">
      <c r="B344" s="0" t="n">
        <f aca="true">NORMSINV(RAND())</f>
        <v>0.451171234476773</v>
      </c>
      <c r="C344" s="0" t="n">
        <f aca="true">NORMSINV(RAND())</f>
        <v>-0.0706657444221108</v>
      </c>
      <c r="D344" s="0" t="n">
        <f aca="false">$C$7*EXP($C$8*B344)</f>
        <v>94976.1523403401</v>
      </c>
      <c r="E344" s="0" t="n">
        <f aca="false">$C$7*EXP($C$8*B344+$C$9*C344)</f>
        <v>92979.9382027653</v>
      </c>
      <c r="F344" s="0" t="n">
        <f aca="false">IF(D344&gt;=90000,1,0)</f>
        <v>1</v>
      </c>
      <c r="G344" s="0" t="n">
        <f aca="false">IF(E344&gt;=90000,1,0)</f>
        <v>1</v>
      </c>
      <c r="H344" s="0" t="n">
        <f aca="false">IF(E344&gt;=100000,1,0)</f>
        <v>0</v>
      </c>
      <c r="I344" s="0" t="n">
        <f aca="false">Positions!$F$2*(G344-Positions!$G$2)-Positions!$F$3*(H344-Positions!$G$3)-Positions!$F$4*(F344-Positions!$G$4)</f>
        <v>4380</v>
      </c>
      <c r="J344" s="0" t="n">
        <f aca="false">-I344</f>
        <v>-4380</v>
      </c>
    </row>
    <row r="345" customFormat="false" ht="15" hidden="false" customHeight="false" outlineLevel="0" collapsed="false">
      <c r="B345" s="0" t="n">
        <f aca="true">NORMSINV(RAND())</f>
        <v>1.69854280406314</v>
      </c>
      <c r="C345" s="0" t="n">
        <f aca="true">NORMSINV(RAND())</f>
        <v>-0.247039613951122</v>
      </c>
      <c r="D345" s="0" t="n">
        <f aca="false">$C$7*EXP($C$8*B345)</f>
        <v>121042.60402482</v>
      </c>
      <c r="E345" s="0" t="n">
        <f aca="false">$C$7*EXP($C$8*B345+$C$9*C345)</f>
        <v>112379.622099654</v>
      </c>
      <c r="F345" s="0" t="n">
        <f aca="false">IF(D345&gt;=90000,1,0)</f>
        <v>1</v>
      </c>
      <c r="G345" s="0" t="n">
        <f aca="false">IF(E345&gt;=90000,1,0)</f>
        <v>1</v>
      </c>
      <c r="H345" s="0" t="n">
        <f aca="false">IF(E345&gt;=100000,1,0)</f>
        <v>1</v>
      </c>
      <c r="I345" s="0" t="n">
        <f aca="false">Positions!$F$2*(G345-Positions!$G$2)-Positions!$F$3*(H345-Positions!$G$3)-Positions!$F$4*(F345-Positions!$G$4)</f>
        <v>-1620</v>
      </c>
      <c r="J345" s="0" t="n">
        <f aca="false">-I345</f>
        <v>1620</v>
      </c>
    </row>
    <row r="346" customFormat="false" ht="15" hidden="false" customHeight="false" outlineLevel="0" collapsed="false">
      <c r="B346" s="0" t="n">
        <f aca="true">NORMSINV(RAND())</f>
        <v>0.923135924636161</v>
      </c>
      <c r="C346" s="0" t="n">
        <f aca="true">NORMSINV(RAND())</f>
        <v>0.543052940513467</v>
      </c>
      <c r="D346" s="0" t="n">
        <f aca="false">$C$7*EXP($C$8*B346)</f>
        <v>104103.56858233</v>
      </c>
      <c r="E346" s="0" t="n">
        <f aca="false">$C$7*EXP($C$8*B346+$C$9*C346)</f>
        <v>122563.301578922</v>
      </c>
      <c r="F346" s="0" t="n">
        <f aca="false">IF(D346&gt;=90000,1,0)</f>
        <v>1</v>
      </c>
      <c r="G346" s="0" t="n">
        <f aca="false">IF(E346&gt;=90000,1,0)</f>
        <v>1</v>
      </c>
      <c r="H346" s="0" t="n">
        <f aca="false">IF(E346&gt;=100000,1,0)</f>
        <v>1</v>
      </c>
      <c r="I346" s="0" t="n">
        <f aca="false">Positions!$F$2*(G346-Positions!$G$2)-Positions!$F$3*(H346-Positions!$G$3)-Positions!$F$4*(F346-Positions!$G$4)</f>
        <v>-1620</v>
      </c>
      <c r="J346" s="0" t="n">
        <f aca="false">-I346</f>
        <v>1620</v>
      </c>
    </row>
    <row r="347" customFormat="false" ht="15" hidden="false" customHeight="false" outlineLevel="0" collapsed="false">
      <c r="B347" s="0" t="n">
        <f aca="true">NORMSINV(RAND())</f>
        <v>-0.513713116855025</v>
      </c>
      <c r="C347" s="0" t="n">
        <f aca="true">NORMSINV(RAND())</f>
        <v>1.265894147275</v>
      </c>
      <c r="D347" s="0" t="n">
        <f aca="false">$C$7*EXP($C$8*B347)</f>
        <v>78730.5193321089</v>
      </c>
      <c r="E347" s="0" t="n">
        <f aca="false">$C$7*EXP($C$8*B347+$C$9*C347)</f>
        <v>115187.115362275</v>
      </c>
      <c r="F347" s="0" t="n">
        <f aca="false">IF(D347&gt;=90000,1,0)</f>
        <v>0</v>
      </c>
      <c r="G347" s="0" t="n">
        <f aca="false">IF(E347&gt;=90000,1,0)</f>
        <v>1</v>
      </c>
      <c r="H347" s="0" t="n">
        <f aca="false">IF(E347&gt;=100000,1,0)</f>
        <v>1</v>
      </c>
      <c r="I347" s="0" t="n">
        <f aca="false">Positions!$F$2*(G347-Positions!$G$2)-Positions!$F$3*(H347-Positions!$G$3)-Positions!$F$4*(F347-Positions!$G$4)</f>
        <v>2380</v>
      </c>
      <c r="J347" s="0" t="n">
        <f aca="false">-I347</f>
        <v>-2380</v>
      </c>
    </row>
    <row r="348" customFormat="false" ht="15" hidden="false" customHeight="false" outlineLevel="0" collapsed="false">
      <c r="B348" s="0" t="n">
        <f aca="true">NORMSINV(RAND())</f>
        <v>-0.356510258448889</v>
      </c>
      <c r="C348" s="0" t="n">
        <f aca="true">NORMSINV(RAND())</f>
        <v>1.77448887051524</v>
      </c>
      <c r="D348" s="0" t="n">
        <f aca="false">$C$7*EXP($C$8*B348)</f>
        <v>81173.9678198255</v>
      </c>
      <c r="E348" s="0" t="n">
        <f aca="false">$C$7*EXP($C$8*B348+$C$9*C348)</f>
        <v>138380.189615556</v>
      </c>
      <c r="F348" s="0" t="n">
        <f aca="false">IF(D348&gt;=90000,1,0)</f>
        <v>0</v>
      </c>
      <c r="G348" s="0" t="n">
        <f aca="false">IF(E348&gt;=90000,1,0)</f>
        <v>1</v>
      </c>
      <c r="H348" s="0" t="n">
        <f aca="false">IF(E348&gt;=100000,1,0)</f>
        <v>1</v>
      </c>
      <c r="I348" s="0" t="n">
        <f aca="false">Positions!$F$2*(G348-Positions!$G$2)-Positions!$F$3*(H348-Positions!$G$3)-Positions!$F$4*(F348-Positions!$G$4)</f>
        <v>2380</v>
      </c>
      <c r="J348" s="0" t="n">
        <f aca="false">-I348</f>
        <v>-2380</v>
      </c>
    </row>
    <row r="349" customFormat="false" ht="15" hidden="false" customHeight="false" outlineLevel="0" collapsed="false">
      <c r="B349" s="0" t="n">
        <f aca="true">NORMSINV(RAND())</f>
        <v>-0.72124941907501</v>
      </c>
      <c r="C349" s="0" t="n">
        <f aca="true">NORMSINV(RAND())</f>
        <v>-0.119206688770388</v>
      </c>
      <c r="D349" s="0" t="n">
        <f aca="false">$C$7*EXP($C$8*B349)</f>
        <v>75617.0059817672</v>
      </c>
      <c r="E349" s="0" t="n">
        <f aca="false">$C$7*EXP($C$8*B349+$C$9*C349)</f>
        <v>72955.3598702816</v>
      </c>
      <c r="F349" s="0" t="n">
        <f aca="false">IF(D349&gt;=90000,1,0)</f>
        <v>0</v>
      </c>
      <c r="G349" s="0" t="n">
        <f aca="false">IF(E349&gt;=90000,1,0)</f>
        <v>0</v>
      </c>
      <c r="H349" s="0" t="n">
        <f aca="false">IF(E349&gt;=100000,1,0)</f>
        <v>0</v>
      </c>
      <c r="I349" s="0" t="n">
        <f aca="false">Positions!$F$2*(G349-Positions!$G$2)-Positions!$F$3*(H349-Positions!$G$3)-Positions!$F$4*(F349-Positions!$G$4)</f>
        <v>-1620</v>
      </c>
      <c r="J349" s="0" t="n">
        <f aca="false">-I349</f>
        <v>1620</v>
      </c>
    </row>
    <row r="350" customFormat="false" ht="15" hidden="false" customHeight="false" outlineLevel="0" collapsed="false">
      <c r="B350" s="0" t="n">
        <f aca="true">NORMSINV(RAND())</f>
        <v>-0.156171306294505</v>
      </c>
      <c r="C350" s="0" t="n">
        <f aca="true">NORMSINV(RAND())</f>
        <v>0.160696796461326</v>
      </c>
      <c r="D350" s="0" t="n">
        <f aca="false">$C$7*EXP($C$8*B350)</f>
        <v>84398.1048052582</v>
      </c>
      <c r="E350" s="0" t="n">
        <f aca="false">$C$7*EXP($C$8*B350+$C$9*C350)</f>
        <v>88575.0581472754</v>
      </c>
      <c r="F350" s="0" t="n">
        <f aca="false">IF(D350&gt;=90000,1,0)</f>
        <v>0</v>
      </c>
      <c r="G350" s="0" t="n">
        <f aca="false">IF(E350&gt;=90000,1,0)</f>
        <v>0</v>
      </c>
      <c r="H350" s="0" t="n">
        <f aca="false">IF(E350&gt;=100000,1,0)</f>
        <v>0</v>
      </c>
      <c r="I350" s="0" t="n">
        <f aca="false">Positions!$F$2*(G350-Positions!$G$2)-Positions!$F$3*(H350-Positions!$G$3)-Positions!$F$4*(F350-Positions!$G$4)</f>
        <v>-1620</v>
      </c>
      <c r="J350" s="0" t="n">
        <f aca="false">-I350</f>
        <v>1620</v>
      </c>
    </row>
    <row r="351" customFormat="false" ht="15" hidden="false" customHeight="false" outlineLevel="0" collapsed="false">
      <c r="B351" s="0" t="n">
        <f aca="true">NORMSINV(RAND())</f>
        <v>-0.18035436646059</v>
      </c>
      <c r="C351" s="0" t="n">
        <f aca="true">NORMSINV(RAND())</f>
        <v>0.399787591456603</v>
      </c>
      <c r="D351" s="0" t="n">
        <f aca="false">$C$7*EXP($C$8*B351)</f>
        <v>84002.2195886721</v>
      </c>
      <c r="E351" s="0" t="n">
        <f aca="false">$C$7*EXP($C$8*B351+$C$9*C351)</f>
        <v>94728.9004638362</v>
      </c>
      <c r="F351" s="0" t="n">
        <f aca="false">IF(D351&gt;=90000,1,0)</f>
        <v>0</v>
      </c>
      <c r="G351" s="0" t="n">
        <f aca="false">IF(E351&gt;=90000,1,0)</f>
        <v>1</v>
      </c>
      <c r="H351" s="0" t="n">
        <f aca="false">IF(E351&gt;=100000,1,0)</f>
        <v>0</v>
      </c>
      <c r="I351" s="0" t="n">
        <f aca="false">Positions!$F$2*(G351-Positions!$G$2)-Positions!$F$3*(H351-Positions!$G$3)-Positions!$F$4*(F351-Positions!$G$4)</f>
        <v>8380</v>
      </c>
      <c r="J351" s="0" t="n">
        <f aca="false">-I351</f>
        <v>-8380</v>
      </c>
    </row>
    <row r="352" customFormat="false" ht="15" hidden="false" customHeight="false" outlineLevel="0" collapsed="false">
      <c r="B352" s="0" t="n">
        <f aca="true">NORMSINV(RAND())</f>
        <v>-1.68616018516826</v>
      </c>
      <c r="C352" s="0" t="n">
        <f aca="true">NORMSINV(RAND())</f>
        <v>0.99208929936403</v>
      </c>
      <c r="D352" s="0" t="n">
        <f aca="false">$C$7*EXP($C$8*B352)</f>
        <v>62682.4253294966</v>
      </c>
      <c r="E352" s="0" t="n">
        <f aca="false">$C$7*EXP($C$8*B352+$C$9*C352)</f>
        <v>84462.0701729035</v>
      </c>
      <c r="F352" s="0" t="n">
        <f aca="false">IF(D352&gt;=90000,1,0)</f>
        <v>0</v>
      </c>
      <c r="G352" s="0" t="n">
        <f aca="false">IF(E352&gt;=90000,1,0)</f>
        <v>0</v>
      </c>
      <c r="H352" s="0" t="n">
        <f aca="false">IF(E352&gt;=100000,1,0)</f>
        <v>0</v>
      </c>
      <c r="I352" s="0" t="n">
        <f aca="false">Positions!$F$2*(G352-Positions!$G$2)-Positions!$F$3*(H352-Positions!$G$3)-Positions!$F$4*(F352-Positions!$G$4)</f>
        <v>-1620</v>
      </c>
      <c r="J352" s="0" t="n">
        <f aca="false">-I352</f>
        <v>1620</v>
      </c>
    </row>
    <row r="353" customFormat="false" ht="15" hidden="false" customHeight="false" outlineLevel="0" collapsed="false">
      <c r="B353" s="0" t="n">
        <f aca="true">NORMSINV(RAND())</f>
        <v>-0.635979348408821</v>
      </c>
      <c r="C353" s="0" t="n">
        <f aca="true">NORMSINV(RAND())</f>
        <v>-0.464152910562244</v>
      </c>
      <c r="D353" s="0" t="n">
        <f aca="false">$C$7*EXP($C$8*B353)</f>
        <v>76881.0637647944</v>
      </c>
      <c r="E353" s="0" t="n">
        <f aca="false">$C$7*EXP($C$8*B353+$C$9*C353)</f>
        <v>66869.0021875104</v>
      </c>
      <c r="F353" s="0" t="n">
        <f aca="false">IF(D353&gt;=90000,1,0)</f>
        <v>0</v>
      </c>
      <c r="G353" s="0" t="n">
        <f aca="false">IF(E353&gt;=90000,1,0)</f>
        <v>0</v>
      </c>
      <c r="H353" s="0" t="n">
        <f aca="false">IF(E353&gt;=100000,1,0)</f>
        <v>0</v>
      </c>
      <c r="I353" s="0" t="n">
        <f aca="false">Positions!$F$2*(G353-Positions!$G$2)-Positions!$F$3*(H353-Positions!$G$3)-Positions!$F$4*(F353-Positions!$G$4)</f>
        <v>-1620</v>
      </c>
      <c r="J353" s="0" t="n">
        <f aca="false">-I353</f>
        <v>1620</v>
      </c>
    </row>
    <row r="354" customFormat="false" ht="15" hidden="false" customHeight="false" outlineLevel="0" collapsed="false">
      <c r="B354" s="0" t="n">
        <f aca="true">NORMSINV(RAND())</f>
        <v>-1.40267657242071</v>
      </c>
      <c r="C354" s="0" t="n">
        <f aca="true">NORMSINV(RAND())</f>
        <v>0.920696978360458</v>
      </c>
      <c r="D354" s="0" t="n">
        <f aca="false">$C$7*EXP($C$8*B354)</f>
        <v>66234.1786931225</v>
      </c>
      <c r="E354" s="0" t="n">
        <f aca="false">$C$7*EXP($C$8*B354+$C$9*C354)</f>
        <v>87353.0178169475</v>
      </c>
      <c r="F354" s="0" t="n">
        <f aca="false">IF(D354&gt;=90000,1,0)</f>
        <v>0</v>
      </c>
      <c r="G354" s="0" t="n">
        <f aca="false">IF(E354&gt;=90000,1,0)</f>
        <v>0</v>
      </c>
      <c r="H354" s="0" t="n">
        <f aca="false">IF(E354&gt;=100000,1,0)</f>
        <v>0</v>
      </c>
      <c r="I354" s="0" t="n">
        <f aca="false">Positions!$F$2*(G354-Positions!$G$2)-Positions!$F$3*(H354-Positions!$G$3)-Positions!$F$4*(F354-Positions!$G$4)</f>
        <v>-1620</v>
      </c>
      <c r="J354" s="0" t="n">
        <f aca="false">-I354</f>
        <v>1620</v>
      </c>
    </row>
    <row r="355" customFormat="false" ht="15" hidden="false" customHeight="false" outlineLevel="0" collapsed="false">
      <c r="B355" s="0" t="n">
        <f aca="true">NORMSINV(RAND())</f>
        <v>1.77831122958308</v>
      </c>
      <c r="C355" s="0" t="n">
        <f aca="true">NORMSINV(RAND())</f>
        <v>-0.473386215994817</v>
      </c>
      <c r="D355" s="0" t="n">
        <f aca="false">$C$7*EXP($C$8*B355)</f>
        <v>122934.456265631</v>
      </c>
      <c r="E355" s="0" t="n">
        <f aca="false">$C$7*EXP($C$8*B355+$C$9*C355)</f>
        <v>106628.595304166</v>
      </c>
      <c r="F355" s="0" t="n">
        <f aca="false">IF(D355&gt;=90000,1,0)</f>
        <v>1</v>
      </c>
      <c r="G355" s="0" t="n">
        <f aca="false">IF(E355&gt;=90000,1,0)</f>
        <v>1</v>
      </c>
      <c r="H355" s="0" t="n">
        <f aca="false">IF(E355&gt;=100000,1,0)</f>
        <v>1</v>
      </c>
      <c r="I355" s="0" t="n">
        <f aca="false">Positions!$F$2*(G355-Positions!$G$2)-Positions!$F$3*(H355-Positions!$G$3)-Positions!$F$4*(F355-Positions!$G$4)</f>
        <v>-1620</v>
      </c>
      <c r="J355" s="0" t="n">
        <f aca="false">-I355</f>
        <v>1620</v>
      </c>
    </row>
    <row r="356" customFormat="false" ht="15" hidden="false" customHeight="false" outlineLevel="0" collapsed="false">
      <c r="B356" s="0" t="n">
        <f aca="true">NORMSINV(RAND())</f>
        <v>-0.0250939722957869</v>
      </c>
      <c r="C356" s="0" t="n">
        <f aca="true">NORMSINV(RAND())</f>
        <v>-0.740786061904359</v>
      </c>
      <c r="D356" s="0" t="n">
        <f aca="false">$C$7*EXP($C$8*B356)</f>
        <v>86576.5758992291</v>
      </c>
      <c r="E356" s="0" t="n">
        <f aca="false">$C$7*EXP($C$8*B356+$C$9*C356)</f>
        <v>69293.3849383604</v>
      </c>
      <c r="F356" s="0" t="n">
        <f aca="false">IF(D356&gt;=90000,1,0)</f>
        <v>0</v>
      </c>
      <c r="G356" s="0" t="n">
        <f aca="false">IF(E356&gt;=90000,1,0)</f>
        <v>0</v>
      </c>
      <c r="H356" s="0" t="n">
        <f aca="false">IF(E356&gt;=100000,1,0)</f>
        <v>0</v>
      </c>
      <c r="I356" s="0" t="n">
        <f aca="false">Positions!$F$2*(G356-Positions!$G$2)-Positions!$F$3*(H356-Positions!$G$3)-Positions!$F$4*(F356-Positions!$G$4)</f>
        <v>-1620</v>
      </c>
      <c r="J356" s="0" t="n">
        <f aca="false">-I356</f>
        <v>1620</v>
      </c>
    </row>
    <row r="357" customFormat="false" ht="15" hidden="false" customHeight="false" outlineLevel="0" collapsed="false">
      <c r="B357" s="0" t="n">
        <f aca="true">NORMSINV(RAND())</f>
        <v>-2.03773535824883</v>
      </c>
      <c r="C357" s="0" t="n">
        <f aca="true">NORMSINV(RAND())</f>
        <v>-1.83120915319878</v>
      </c>
      <c r="D357" s="0" t="n">
        <f aca="false">$C$7*EXP($C$8*B357)</f>
        <v>58540.9836750392</v>
      </c>
      <c r="E357" s="0" t="n">
        <f aca="false">$C$7*EXP($C$8*B357+$C$9*C357)</f>
        <v>33759.6637502231</v>
      </c>
      <c r="F357" s="0" t="n">
        <f aca="false">IF(D357&gt;=90000,1,0)</f>
        <v>0</v>
      </c>
      <c r="G357" s="0" t="n">
        <f aca="false">IF(E357&gt;=90000,1,0)</f>
        <v>0</v>
      </c>
      <c r="H357" s="0" t="n">
        <f aca="false">IF(E357&gt;=100000,1,0)</f>
        <v>0</v>
      </c>
      <c r="I357" s="0" t="n">
        <f aca="false">Positions!$F$2*(G357-Positions!$G$2)-Positions!$F$3*(H357-Positions!$G$3)-Positions!$F$4*(F357-Positions!$G$4)</f>
        <v>-1620</v>
      </c>
      <c r="J357" s="0" t="n">
        <f aca="false">-I357</f>
        <v>1620</v>
      </c>
    </row>
    <row r="358" customFormat="false" ht="15" hidden="false" customHeight="false" outlineLevel="0" collapsed="false">
      <c r="B358" s="0" t="n">
        <f aca="true">NORMSINV(RAND())</f>
        <v>0.534966462931778</v>
      </c>
      <c r="C358" s="0" t="n">
        <f aca="true">NORMSINV(RAND())</f>
        <v>-0.626945900177752</v>
      </c>
      <c r="D358" s="0" t="n">
        <f aca="false">$C$7*EXP($C$8*B358)</f>
        <v>96536.1439103231</v>
      </c>
      <c r="E358" s="0" t="n">
        <f aca="false">$C$7*EXP($C$8*B358+$C$9*C358)</f>
        <v>79954.5161078064</v>
      </c>
      <c r="F358" s="0" t="n">
        <f aca="false">IF(D358&gt;=90000,1,0)</f>
        <v>1</v>
      </c>
      <c r="G358" s="0" t="n">
        <f aca="false">IF(E358&gt;=90000,1,0)</f>
        <v>0</v>
      </c>
      <c r="H358" s="0" t="n">
        <f aca="false">IF(E358&gt;=100000,1,0)</f>
        <v>0</v>
      </c>
      <c r="I358" s="0" t="n">
        <f aca="false">Positions!$F$2*(G358-Positions!$G$2)-Positions!$F$3*(H358-Positions!$G$3)-Positions!$F$4*(F358-Positions!$G$4)</f>
        <v>-5620</v>
      </c>
      <c r="J358" s="0" t="n">
        <f aca="false">-I358</f>
        <v>5620</v>
      </c>
    </row>
    <row r="359" customFormat="false" ht="15" hidden="false" customHeight="false" outlineLevel="0" collapsed="false">
      <c r="B359" s="0" t="n">
        <f aca="true">NORMSINV(RAND())</f>
        <v>1.5790440911701</v>
      </c>
      <c r="C359" s="0" t="n">
        <f aca="true">NORMSINV(RAND())</f>
        <v>-1.87462409217812</v>
      </c>
      <c r="D359" s="0" t="n">
        <f aca="false">$C$7*EXP($C$8*B359)</f>
        <v>118262.813137141</v>
      </c>
      <c r="E359" s="0" t="n">
        <f aca="false">$C$7*EXP($C$8*B359+$C$9*C359)</f>
        <v>67316.0369169341</v>
      </c>
      <c r="F359" s="0" t="n">
        <f aca="false">IF(D359&gt;=90000,1,0)</f>
        <v>1</v>
      </c>
      <c r="G359" s="0" t="n">
        <f aca="false">IF(E359&gt;=90000,1,0)</f>
        <v>0</v>
      </c>
      <c r="H359" s="0" t="n">
        <f aca="false">IF(E359&gt;=100000,1,0)</f>
        <v>0</v>
      </c>
      <c r="I359" s="0" t="n">
        <f aca="false">Positions!$F$2*(G359-Positions!$G$2)-Positions!$F$3*(H359-Positions!$G$3)-Positions!$F$4*(F359-Positions!$G$4)</f>
        <v>-5620</v>
      </c>
      <c r="J359" s="0" t="n">
        <f aca="false">-I359</f>
        <v>5620</v>
      </c>
    </row>
    <row r="360" customFormat="false" ht="15" hidden="false" customHeight="false" outlineLevel="0" collapsed="false">
      <c r="B360" s="0" t="n">
        <f aca="true">NORMSINV(RAND())</f>
        <v>-0.103396136541088</v>
      </c>
      <c r="C360" s="0" t="n">
        <f aca="true">NORMSINV(RAND())</f>
        <v>1.04813078229108</v>
      </c>
      <c r="D360" s="0" t="n">
        <f aca="false">$C$7*EXP($C$8*B360)</f>
        <v>85268.5435493719</v>
      </c>
      <c r="E360" s="0" t="n">
        <f aca="false">$C$7*EXP($C$8*B360+$C$9*C360)</f>
        <v>116847.901007057</v>
      </c>
      <c r="F360" s="0" t="n">
        <f aca="false">IF(D360&gt;=90000,1,0)</f>
        <v>0</v>
      </c>
      <c r="G360" s="0" t="n">
        <f aca="false">IF(E360&gt;=90000,1,0)</f>
        <v>1</v>
      </c>
      <c r="H360" s="0" t="n">
        <f aca="false">IF(E360&gt;=100000,1,0)</f>
        <v>1</v>
      </c>
      <c r="I360" s="0" t="n">
        <f aca="false">Positions!$F$2*(G360-Positions!$G$2)-Positions!$F$3*(H360-Positions!$G$3)-Positions!$F$4*(F360-Positions!$G$4)</f>
        <v>2380</v>
      </c>
      <c r="J360" s="0" t="n">
        <f aca="false">-I360</f>
        <v>-2380</v>
      </c>
    </row>
    <row r="361" customFormat="false" ht="15" hidden="false" customHeight="false" outlineLevel="0" collapsed="false">
      <c r="B361" s="0" t="n">
        <f aca="true">NORMSINV(RAND())</f>
        <v>-0.377911421794426</v>
      </c>
      <c r="C361" s="0" t="n">
        <f aca="true">NORMSINV(RAND())</f>
        <v>-0.804317965534749</v>
      </c>
      <c r="D361" s="0" t="n">
        <f aca="false">$C$7*EXP($C$8*B361)</f>
        <v>80836.9158649504</v>
      </c>
      <c r="E361" s="0" t="n">
        <f aca="false">$C$7*EXP($C$8*B361+$C$9*C361)</f>
        <v>63475.6420086684</v>
      </c>
      <c r="F361" s="0" t="n">
        <f aca="false">IF(D361&gt;=90000,1,0)</f>
        <v>0</v>
      </c>
      <c r="G361" s="0" t="n">
        <f aca="false">IF(E361&gt;=90000,1,0)</f>
        <v>0</v>
      </c>
      <c r="H361" s="0" t="n">
        <f aca="false">IF(E361&gt;=100000,1,0)</f>
        <v>0</v>
      </c>
      <c r="I361" s="0" t="n">
        <f aca="false">Positions!$F$2*(G361-Positions!$G$2)-Positions!$F$3*(H361-Positions!$G$3)-Positions!$F$4*(F361-Positions!$G$4)</f>
        <v>-1620</v>
      </c>
      <c r="J361" s="0" t="n">
        <f aca="false">-I361</f>
        <v>1620</v>
      </c>
    </row>
    <row r="362" customFormat="false" ht="15" hidden="false" customHeight="false" outlineLevel="0" collapsed="false">
      <c r="B362" s="0" t="n">
        <f aca="true">NORMSINV(RAND())</f>
        <v>0.303946796377136</v>
      </c>
      <c r="C362" s="0" t="n">
        <f aca="true">NORMSINV(RAND())</f>
        <v>1.43710701536961</v>
      </c>
      <c r="D362" s="0" t="n">
        <f aca="false">$C$7*EXP($C$8*B362)</f>
        <v>92296.1224060411</v>
      </c>
      <c r="E362" s="0" t="n">
        <f aca="false">$C$7*EXP($C$8*B362+$C$9*C362)</f>
        <v>142166.035429593</v>
      </c>
      <c r="F362" s="0" t="n">
        <f aca="false">IF(D362&gt;=90000,1,0)</f>
        <v>1</v>
      </c>
      <c r="G362" s="0" t="n">
        <f aca="false">IF(E362&gt;=90000,1,0)</f>
        <v>1</v>
      </c>
      <c r="H362" s="0" t="n">
        <f aca="false">IF(E362&gt;=100000,1,0)</f>
        <v>1</v>
      </c>
      <c r="I362" s="0" t="n">
        <f aca="false">Positions!$F$2*(G362-Positions!$G$2)-Positions!$F$3*(H362-Positions!$G$3)-Positions!$F$4*(F362-Positions!$G$4)</f>
        <v>-1620</v>
      </c>
      <c r="J362" s="0" t="n">
        <f aca="false">-I362</f>
        <v>1620</v>
      </c>
    </row>
    <row r="363" customFormat="false" ht="15" hidden="false" customHeight="false" outlineLevel="0" collapsed="false">
      <c r="B363" s="0" t="n">
        <f aca="true">NORMSINV(RAND())</f>
        <v>-3.4516412808855</v>
      </c>
      <c r="C363" s="0" t="n">
        <f aca="true">NORMSINV(RAND())</f>
        <v>-0.205941790531516</v>
      </c>
      <c r="D363" s="0" t="n">
        <f aca="false">$C$7*EXP($C$8*B363)</f>
        <v>44470.7804718827</v>
      </c>
      <c r="E363" s="0" t="n">
        <f aca="false">$C$7*EXP($C$8*B363+$C$9*C363)</f>
        <v>41801.2555424024</v>
      </c>
      <c r="F363" s="0" t="n">
        <f aca="false">IF(D363&gt;=90000,1,0)</f>
        <v>0</v>
      </c>
      <c r="G363" s="0" t="n">
        <f aca="false">IF(E363&gt;=90000,1,0)</f>
        <v>0</v>
      </c>
      <c r="H363" s="0" t="n">
        <f aca="false">IF(E363&gt;=100000,1,0)</f>
        <v>0</v>
      </c>
      <c r="I363" s="0" t="n">
        <f aca="false">Positions!$F$2*(G363-Positions!$G$2)-Positions!$F$3*(H363-Positions!$G$3)-Positions!$F$4*(F363-Positions!$G$4)</f>
        <v>-1620</v>
      </c>
      <c r="J363" s="0" t="n">
        <f aca="false">-I363</f>
        <v>1620</v>
      </c>
    </row>
    <row r="364" customFormat="false" ht="15" hidden="false" customHeight="false" outlineLevel="0" collapsed="false">
      <c r="B364" s="0" t="n">
        <f aca="true">NORMSINV(RAND())</f>
        <v>-0.0913998846408536</v>
      </c>
      <c r="C364" s="0" t="n">
        <f aca="true">NORMSINV(RAND())</f>
        <v>-0.258967096487363</v>
      </c>
      <c r="D364" s="0" t="n">
        <f aca="false">$C$7*EXP($C$8*B364)</f>
        <v>85467.6507107058</v>
      </c>
      <c r="E364" s="0" t="n">
        <f aca="false">$C$7*EXP($C$8*B364+$C$9*C364)</f>
        <v>79066.7629302845</v>
      </c>
      <c r="F364" s="0" t="n">
        <f aca="false">IF(D364&gt;=90000,1,0)</f>
        <v>0</v>
      </c>
      <c r="G364" s="0" t="n">
        <f aca="false">IF(E364&gt;=90000,1,0)</f>
        <v>0</v>
      </c>
      <c r="H364" s="0" t="n">
        <f aca="false">IF(E364&gt;=100000,1,0)</f>
        <v>0</v>
      </c>
      <c r="I364" s="0" t="n">
        <f aca="false">Positions!$F$2*(G364-Positions!$G$2)-Positions!$F$3*(H364-Positions!$G$3)-Positions!$F$4*(F364-Positions!$G$4)</f>
        <v>-1620</v>
      </c>
      <c r="J364" s="0" t="n">
        <f aca="false">-I364</f>
        <v>1620</v>
      </c>
    </row>
    <row r="365" customFormat="false" ht="15" hidden="false" customHeight="false" outlineLevel="0" collapsed="false">
      <c r="B365" s="0" t="n">
        <f aca="true">NORMSINV(RAND())</f>
        <v>-0.869147829783003</v>
      </c>
      <c r="C365" s="0" t="n">
        <f aca="true">NORMSINV(RAND())</f>
        <v>0.622995685138513</v>
      </c>
      <c r="D365" s="0" t="n">
        <f aca="false">$C$7*EXP($C$8*B365)</f>
        <v>73473.622720167</v>
      </c>
      <c r="E365" s="0" t="n">
        <f aca="false">$C$7*EXP($C$8*B365+$C$9*C365)</f>
        <v>88605.9133207698</v>
      </c>
      <c r="F365" s="0" t="n">
        <f aca="false">IF(D365&gt;=90000,1,0)</f>
        <v>0</v>
      </c>
      <c r="G365" s="0" t="n">
        <f aca="false">IF(E365&gt;=90000,1,0)</f>
        <v>0</v>
      </c>
      <c r="H365" s="0" t="n">
        <f aca="false">IF(E365&gt;=100000,1,0)</f>
        <v>0</v>
      </c>
      <c r="I365" s="0" t="n">
        <f aca="false">Positions!$F$2*(G365-Positions!$G$2)-Positions!$F$3*(H365-Positions!$G$3)-Positions!$F$4*(F365-Positions!$G$4)</f>
        <v>-1620</v>
      </c>
      <c r="J365" s="0" t="n">
        <f aca="false">-I365</f>
        <v>1620</v>
      </c>
    </row>
    <row r="366" customFormat="false" ht="15" hidden="false" customHeight="false" outlineLevel="0" collapsed="false">
      <c r="B366" s="0" t="n">
        <f aca="true">NORMSINV(RAND())</f>
        <v>1.21284202773934</v>
      </c>
      <c r="C366" s="0" t="n">
        <f aca="true">NORMSINV(RAND())</f>
        <v>0.260679265536707</v>
      </c>
      <c r="D366" s="0" t="n">
        <f aca="false">$C$7*EXP($C$8*B366)</f>
        <v>110135.514696834</v>
      </c>
      <c r="E366" s="0" t="n">
        <f aca="false">$C$7*EXP($C$8*B366+$C$9*C366)</f>
        <v>119112.877087233</v>
      </c>
      <c r="F366" s="0" t="n">
        <f aca="false">IF(D366&gt;=90000,1,0)</f>
        <v>1</v>
      </c>
      <c r="G366" s="0" t="n">
        <f aca="false">IF(E366&gt;=90000,1,0)</f>
        <v>1</v>
      </c>
      <c r="H366" s="0" t="n">
        <f aca="false">IF(E366&gt;=100000,1,0)</f>
        <v>1</v>
      </c>
      <c r="I366" s="0" t="n">
        <f aca="false">Positions!$F$2*(G366-Positions!$G$2)-Positions!$F$3*(H366-Positions!$G$3)-Positions!$F$4*(F366-Positions!$G$4)</f>
        <v>-1620</v>
      </c>
      <c r="J366" s="0" t="n">
        <f aca="false">-I366</f>
        <v>1620</v>
      </c>
    </row>
    <row r="367" customFormat="false" ht="15" hidden="false" customHeight="false" outlineLevel="0" collapsed="false">
      <c r="B367" s="0" t="n">
        <f aca="true">NORMSINV(RAND())</f>
        <v>-1.49409589831396</v>
      </c>
      <c r="C367" s="0" t="n">
        <f aca="true">NORMSINV(RAND())</f>
        <v>0.788003649318294</v>
      </c>
      <c r="D367" s="0" t="n">
        <f aca="false">$C$7*EXP($C$8*B367)</f>
        <v>65067.3362372055</v>
      </c>
      <c r="E367" s="0" t="n">
        <f aca="false">$C$7*EXP($C$8*B367+$C$9*C367)</f>
        <v>82458.579526271</v>
      </c>
      <c r="F367" s="0" t="n">
        <f aca="false">IF(D367&gt;=90000,1,0)</f>
        <v>0</v>
      </c>
      <c r="G367" s="0" t="n">
        <f aca="false">IF(E367&gt;=90000,1,0)</f>
        <v>0</v>
      </c>
      <c r="H367" s="0" t="n">
        <f aca="false">IF(E367&gt;=100000,1,0)</f>
        <v>0</v>
      </c>
      <c r="I367" s="0" t="n">
        <f aca="false">Positions!$F$2*(G367-Positions!$G$2)-Positions!$F$3*(H367-Positions!$G$3)-Positions!$F$4*(F367-Positions!$G$4)</f>
        <v>-1620</v>
      </c>
      <c r="J367" s="0" t="n">
        <f aca="false">-I367</f>
        <v>1620</v>
      </c>
    </row>
    <row r="368" customFormat="false" ht="15" hidden="false" customHeight="false" outlineLevel="0" collapsed="false">
      <c r="B368" s="0" t="n">
        <f aca="true">NORMSINV(RAND())</f>
        <v>-0.236827649588891</v>
      </c>
      <c r="C368" s="0" t="n">
        <f aca="true">NORMSINV(RAND())</f>
        <v>-1.45118757255366</v>
      </c>
      <c r="D368" s="0" t="n">
        <f aca="false">$C$7*EXP($C$8*B368)</f>
        <v>83084.9485608824</v>
      </c>
      <c r="E368" s="0" t="n">
        <f aca="false">$C$7*EXP($C$8*B368+$C$9*C368)</f>
        <v>53712.054005658</v>
      </c>
      <c r="F368" s="0" t="n">
        <f aca="false">IF(D368&gt;=90000,1,0)</f>
        <v>0</v>
      </c>
      <c r="G368" s="0" t="n">
        <f aca="false">IF(E368&gt;=90000,1,0)</f>
        <v>0</v>
      </c>
      <c r="H368" s="0" t="n">
        <f aca="false">IF(E368&gt;=100000,1,0)</f>
        <v>0</v>
      </c>
      <c r="I368" s="0" t="n">
        <f aca="false">Positions!$F$2*(G368-Positions!$G$2)-Positions!$F$3*(H368-Positions!$G$3)-Positions!$F$4*(F368-Positions!$G$4)</f>
        <v>-1620</v>
      </c>
      <c r="J368" s="0" t="n">
        <f aca="false">-I368</f>
        <v>1620</v>
      </c>
    </row>
    <row r="369" customFormat="false" ht="15" hidden="false" customHeight="false" outlineLevel="0" collapsed="false">
      <c r="B369" s="0" t="n">
        <f aca="true">NORMSINV(RAND())</f>
        <v>-1.25481371210101</v>
      </c>
      <c r="C369" s="0" t="n">
        <f aca="true">NORMSINV(RAND())</f>
        <v>-0.870103797353625</v>
      </c>
      <c r="D369" s="0" t="n">
        <f aca="false">$C$7*EXP($C$8*B369)</f>
        <v>68165.9006856706</v>
      </c>
      <c r="E369" s="0" t="n">
        <f aca="false">$C$7*EXP($C$8*B369+$C$9*C369)</f>
        <v>52477.8811505474</v>
      </c>
      <c r="F369" s="0" t="n">
        <f aca="false">IF(D369&gt;=90000,1,0)</f>
        <v>0</v>
      </c>
      <c r="G369" s="0" t="n">
        <f aca="false">IF(E369&gt;=90000,1,0)</f>
        <v>0</v>
      </c>
      <c r="H369" s="0" t="n">
        <f aca="false">IF(E369&gt;=100000,1,0)</f>
        <v>0</v>
      </c>
      <c r="I369" s="0" t="n">
        <f aca="false">Positions!$F$2*(G369-Positions!$G$2)-Positions!$F$3*(H369-Positions!$G$3)-Positions!$F$4*(F369-Positions!$G$4)</f>
        <v>-1620</v>
      </c>
      <c r="J369" s="0" t="n">
        <f aca="false">-I369</f>
        <v>1620</v>
      </c>
    </row>
    <row r="370" customFormat="false" ht="15" hidden="false" customHeight="false" outlineLevel="0" collapsed="false">
      <c r="B370" s="0" t="n">
        <f aca="true">NORMSINV(RAND())</f>
        <v>0.442856397033952</v>
      </c>
      <c r="C370" s="0" t="n">
        <f aca="true">NORMSINV(RAND())</f>
        <v>0.38538034236834</v>
      </c>
      <c r="D370" s="0" t="n">
        <f aca="false">$C$7*EXP($C$8*B370)</f>
        <v>94822.7389583874</v>
      </c>
      <c r="E370" s="0" t="n">
        <f aca="false">$C$7*EXP($C$8*B370+$C$9*C370)</f>
        <v>106469.051117113</v>
      </c>
      <c r="F370" s="0" t="n">
        <f aca="false">IF(D370&gt;=90000,1,0)</f>
        <v>1</v>
      </c>
      <c r="G370" s="0" t="n">
        <f aca="false">IF(E370&gt;=90000,1,0)</f>
        <v>1</v>
      </c>
      <c r="H370" s="0" t="n">
        <f aca="false">IF(E370&gt;=100000,1,0)</f>
        <v>1</v>
      </c>
      <c r="I370" s="0" t="n">
        <f aca="false">Positions!$F$2*(G370-Positions!$G$2)-Positions!$F$3*(H370-Positions!$G$3)-Positions!$F$4*(F370-Positions!$G$4)</f>
        <v>-1620</v>
      </c>
      <c r="J370" s="0" t="n">
        <f aca="false">-I370</f>
        <v>1620</v>
      </c>
    </row>
    <row r="371" customFormat="false" ht="15" hidden="false" customHeight="false" outlineLevel="0" collapsed="false">
      <c r="B371" s="0" t="n">
        <f aca="true">NORMSINV(RAND())</f>
        <v>0.409325396950639</v>
      </c>
      <c r="C371" s="0" t="n">
        <f aca="true">NORMSINV(RAND())</f>
        <v>-0.972160011751275</v>
      </c>
      <c r="D371" s="0" t="n">
        <f aca="false">$C$7*EXP($C$8*B371)</f>
        <v>94206.5838529566</v>
      </c>
      <c r="E371" s="0" t="n">
        <f aca="false">$C$7*EXP($C$8*B371+$C$9*C371)</f>
        <v>70334.2834877896</v>
      </c>
      <c r="F371" s="0" t="n">
        <f aca="false">IF(D371&gt;=90000,1,0)</f>
        <v>1</v>
      </c>
      <c r="G371" s="0" t="n">
        <f aca="false">IF(E371&gt;=90000,1,0)</f>
        <v>0</v>
      </c>
      <c r="H371" s="0" t="n">
        <f aca="false">IF(E371&gt;=100000,1,0)</f>
        <v>0</v>
      </c>
      <c r="I371" s="0" t="n">
        <f aca="false">Positions!$F$2*(G371-Positions!$G$2)-Positions!$F$3*(H371-Positions!$G$3)-Positions!$F$4*(F371-Positions!$G$4)</f>
        <v>-5620</v>
      </c>
      <c r="J371" s="0" t="n">
        <f aca="false">-I371</f>
        <v>5620</v>
      </c>
    </row>
    <row r="372" customFormat="false" ht="15" hidden="false" customHeight="false" outlineLevel="0" collapsed="false">
      <c r="B372" s="0" t="n">
        <f aca="true">NORMSINV(RAND())</f>
        <v>-0.401726772163691</v>
      </c>
      <c r="C372" s="0" t="n">
        <f aca="true">NORMSINV(RAND())</f>
        <v>1.68789662929887</v>
      </c>
      <c r="D372" s="0" t="n">
        <f aca="false">$C$7*EXP($C$8*B372)</f>
        <v>80463.4872822042</v>
      </c>
      <c r="E372" s="0" t="n">
        <f aca="false">$C$7*EXP($C$8*B372+$C$9*C372)</f>
        <v>133644.62481994</v>
      </c>
      <c r="F372" s="0" t="n">
        <f aca="false">IF(D372&gt;=90000,1,0)</f>
        <v>0</v>
      </c>
      <c r="G372" s="0" t="n">
        <f aca="false">IF(E372&gt;=90000,1,0)</f>
        <v>1</v>
      </c>
      <c r="H372" s="0" t="n">
        <f aca="false">IF(E372&gt;=100000,1,0)</f>
        <v>1</v>
      </c>
      <c r="I372" s="0" t="n">
        <f aca="false">Positions!$F$2*(G372-Positions!$G$2)-Positions!$F$3*(H372-Positions!$G$3)-Positions!$F$4*(F372-Positions!$G$4)</f>
        <v>2380</v>
      </c>
      <c r="J372" s="0" t="n">
        <f aca="false">-I372</f>
        <v>-2380</v>
      </c>
    </row>
    <row r="373" customFormat="false" ht="15" hidden="false" customHeight="false" outlineLevel="0" collapsed="false">
      <c r="B373" s="0" t="n">
        <f aca="true">NORMSINV(RAND())</f>
        <v>-0.904958595645594</v>
      </c>
      <c r="C373" s="0" t="n">
        <f aca="true">NORMSINV(RAND())</f>
        <v>1.08565123637833</v>
      </c>
      <c r="D373" s="0" t="n">
        <f aca="false">$C$7*EXP($C$8*B373)</f>
        <v>72963.8460311417</v>
      </c>
      <c r="E373" s="0" t="n">
        <f aca="false">$C$7*EXP($C$8*B373+$C$9*C373)</f>
        <v>101120.226487305</v>
      </c>
      <c r="F373" s="0" t="n">
        <f aca="false">IF(D373&gt;=90000,1,0)</f>
        <v>0</v>
      </c>
      <c r="G373" s="0" t="n">
        <f aca="false">IF(E373&gt;=90000,1,0)</f>
        <v>1</v>
      </c>
      <c r="H373" s="0" t="n">
        <f aca="false">IF(E373&gt;=100000,1,0)</f>
        <v>1</v>
      </c>
      <c r="I373" s="0" t="n">
        <f aca="false">Positions!$F$2*(G373-Positions!$G$2)-Positions!$F$3*(H373-Positions!$G$3)-Positions!$F$4*(F373-Positions!$G$4)</f>
        <v>2380</v>
      </c>
      <c r="J373" s="0" t="n">
        <f aca="false">-I373</f>
        <v>-2380</v>
      </c>
    </row>
    <row r="374" customFormat="false" ht="15" hidden="false" customHeight="false" outlineLevel="0" collapsed="false">
      <c r="B374" s="0" t="n">
        <f aca="true">NORMSINV(RAND())</f>
        <v>-1.02333544297469</v>
      </c>
      <c r="C374" s="0" t="n">
        <f aca="true">NORMSINV(RAND())</f>
        <v>0.343603708098048</v>
      </c>
      <c r="D374" s="0" t="n">
        <f aca="false">$C$7*EXP($C$8*B374)</f>
        <v>71303.7534471584</v>
      </c>
      <c r="E374" s="0" t="n">
        <f aca="false">$C$7*EXP($C$8*B374+$C$9*C374)</f>
        <v>79062.2911988863</v>
      </c>
      <c r="F374" s="0" t="n">
        <f aca="false">IF(D374&gt;=90000,1,0)</f>
        <v>0</v>
      </c>
      <c r="G374" s="0" t="n">
        <f aca="false">IF(E374&gt;=90000,1,0)</f>
        <v>0</v>
      </c>
      <c r="H374" s="0" t="n">
        <f aca="false">IF(E374&gt;=100000,1,0)</f>
        <v>0</v>
      </c>
      <c r="I374" s="0" t="n">
        <f aca="false">Positions!$F$2*(G374-Positions!$G$2)-Positions!$F$3*(H374-Positions!$G$3)-Positions!$F$4*(F374-Positions!$G$4)</f>
        <v>-1620</v>
      </c>
      <c r="J374" s="0" t="n">
        <f aca="false">-I374</f>
        <v>1620</v>
      </c>
    </row>
    <row r="375" customFormat="false" ht="15" hidden="false" customHeight="false" outlineLevel="0" collapsed="false">
      <c r="B375" s="0" t="n">
        <f aca="true">NORMSINV(RAND())</f>
        <v>0.250073533428263</v>
      </c>
      <c r="C375" s="0" t="n">
        <f aca="true">NORMSINV(RAND())</f>
        <v>-0.227354368686222</v>
      </c>
      <c r="D375" s="0" t="n">
        <f aca="false">$C$7*EXP($C$8*B375)</f>
        <v>91334.4432871454</v>
      </c>
      <c r="E375" s="0" t="n">
        <f aca="false">$C$7*EXP($C$8*B375+$C$9*C375)</f>
        <v>85300.9322352181</v>
      </c>
      <c r="F375" s="0" t="n">
        <f aca="false">IF(D375&gt;=90000,1,0)</f>
        <v>1</v>
      </c>
      <c r="G375" s="0" t="n">
        <f aca="false">IF(E375&gt;=90000,1,0)</f>
        <v>0</v>
      </c>
      <c r="H375" s="0" t="n">
        <f aca="false">IF(E375&gt;=100000,1,0)</f>
        <v>0</v>
      </c>
      <c r="I375" s="0" t="n">
        <f aca="false">Positions!$F$2*(G375-Positions!$G$2)-Positions!$F$3*(H375-Positions!$G$3)-Positions!$F$4*(F375-Positions!$G$4)</f>
        <v>-5620</v>
      </c>
      <c r="J375" s="0" t="n">
        <f aca="false">-I375</f>
        <v>5620</v>
      </c>
    </row>
    <row r="376" customFormat="false" ht="15" hidden="false" customHeight="false" outlineLevel="0" collapsed="false">
      <c r="B376" s="0" t="n">
        <f aca="true">NORMSINV(RAND())</f>
        <v>-0.0146032627270426</v>
      </c>
      <c r="C376" s="0" t="n">
        <f aca="true">NORMSINV(RAND())</f>
        <v>-0.550256469192228</v>
      </c>
      <c r="D376" s="0" t="n">
        <f aca="false">$C$7*EXP($C$8*B376)</f>
        <v>86753.3400308247</v>
      </c>
      <c r="E376" s="0" t="n">
        <f aca="false">$C$7*EXP($C$8*B376+$C$9*C376)</f>
        <v>73527.6962330975</v>
      </c>
      <c r="F376" s="0" t="n">
        <f aca="false">IF(D376&gt;=90000,1,0)</f>
        <v>0</v>
      </c>
      <c r="G376" s="0" t="n">
        <f aca="false">IF(E376&gt;=90000,1,0)</f>
        <v>0</v>
      </c>
      <c r="H376" s="0" t="n">
        <f aca="false">IF(E376&gt;=100000,1,0)</f>
        <v>0</v>
      </c>
      <c r="I376" s="0" t="n">
        <f aca="false">Positions!$F$2*(G376-Positions!$G$2)-Positions!$F$3*(H376-Positions!$G$3)-Positions!$F$4*(F376-Positions!$G$4)</f>
        <v>-1620</v>
      </c>
      <c r="J376" s="0" t="n">
        <f aca="false">-I376</f>
        <v>1620</v>
      </c>
    </row>
    <row r="377" customFormat="false" ht="15" hidden="false" customHeight="false" outlineLevel="0" collapsed="false">
      <c r="B377" s="0" t="n">
        <f aca="true">NORMSINV(RAND())</f>
        <v>0.0857048494776821</v>
      </c>
      <c r="C377" s="0" t="n">
        <f aca="true">NORMSINV(RAND())</f>
        <v>-0.250202881223761</v>
      </c>
      <c r="D377" s="0" t="n">
        <f aca="false">$C$7*EXP($C$8*B377)</f>
        <v>88461.8199413517</v>
      </c>
      <c r="E377" s="0" t="n">
        <f aca="false">$C$7*EXP($C$8*B377+$C$9*C377)</f>
        <v>82052.5757562182</v>
      </c>
      <c r="F377" s="0" t="n">
        <f aca="false">IF(D377&gt;=90000,1,0)</f>
        <v>0</v>
      </c>
      <c r="G377" s="0" t="n">
        <f aca="false">IF(E377&gt;=90000,1,0)</f>
        <v>0</v>
      </c>
      <c r="H377" s="0" t="n">
        <f aca="false">IF(E377&gt;=100000,1,0)</f>
        <v>0</v>
      </c>
      <c r="I377" s="0" t="n">
        <f aca="false">Positions!$F$2*(G377-Positions!$G$2)-Positions!$F$3*(H377-Positions!$G$3)-Positions!$F$4*(F377-Positions!$G$4)</f>
        <v>-1620</v>
      </c>
      <c r="J377" s="0" t="n">
        <f aca="false">-I377</f>
        <v>1620</v>
      </c>
    </row>
    <row r="378" customFormat="false" ht="15" hidden="false" customHeight="false" outlineLevel="0" collapsed="false">
      <c r="B378" s="0" t="n">
        <f aca="true">NORMSINV(RAND())</f>
        <v>-0.0921421604575211</v>
      </c>
      <c r="C378" s="0" t="n">
        <f aca="true">NORMSINV(RAND())</f>
        <v>0.165159356130624</v>
      </c>
      <c r="D378" s="0" t="n">
        <f aca="false">$C$7*EXP($C$8*B378)</f>
        <v>85455.317344109</v>
      </c>
      <c r="E378" s="0" t="n">
        <f aca="false">$C$7*EXP($C$8*B378+$C$9*C378)</f>
        <v>89804.9807534093</v>
      </c>
      <c r="F378" s="0" t="n">
        <f aca="false">IF(D378&gt;=90000,1,0)</f>
        <v>0</v>
      </c>
      <c r="G378" s="0" t="n">
        <f aca="false">IF(E378&gt;=90000,1,0)</f>
        <v>0</v>
      </c>
      <c r="H378" s="0" t="n">
        <f aca="false">IF(E378&gt;=100000,1,0)</f>
        <v>0</v>
      </c>
      <c r="I378" s="0" t="n">
        <f aca="false">Positions!$F$2*(G378-Positions!$G$2)-Positions!$F$3*(H378-Positions!$G$3)-Positions!$F$4*(F378-Positions!$G$4)</f>
        <v>-1620</v>
      </c>
      <c r="J378" s="0" t="n">
        <f aca="false">-I378</f>
        <v>1620</v>
      </c>
    </row>
    <row r="379" customFormat="false" ht="15" hidden="false" customHeight="false" outlineLevel="0" collapsed="false">
      <c r="B379" s="0" t="n">
        <f aca="true">NORMSINV(RAND())</f>
        <v>1.35051157407784</v>
      </c>
      <c r="C379" s="0" t="n">
        <f aca="true">NORMSINV(RAND())</f>
        <v>-0.223632203471186</v>
      </c>
      <c r="D379" s="0" t="n">
        <f aca="false">$C$7*EXP($C$8*B379)</f>
        <v>113123.209956789</v>
      </c>
      <c r="E379" s="0" t="n">
        <f aca="false">$C$7*EXP($C$8*B379+$C$9*C379)</f>
        <v>105768.619342086</v>
      </c>
      <c r="F379" s="0" t="n">
        <f aca="false">IF(D379&gt;=90000,1,0)</f>
        <v>1</v>
      </c>
      <c r="G379" s="0" t="n">
        <f aca="false">IF(E379&gt;=90000,1,0)</f>
        <v>1</v>
      </c>
      <c r="H379" s="0" t="n">
        <f aca="false">IF(E379&gt;=100000,1,0)</f>
        <v>1</v>
      </c>
      <c r="I379" s="0" t="n">
        <f aca="false">Positions!$F$2*(G379-Positions!$G$2)-Positions!$F$3*(H379-Positions!$G$3)-Positions!$F$4*(F379-Positions!$G$4)</f>
        <v>-1620</v>
      </c>
      <c r="J379" s="0" t="n">
        <f aca="false">-I379</f>
        <v>1620</v>
      </c>
    </row>
    <row r="380" customFormat="false" ht="15" hidden="false" customHeight="false" outlineLevel="0" collapsed="false">
      <c r="B380" s="0" t="n">
        <f aca="true">NORMSINV(RAND())</f>
        <v>-0.152994225739786</v>
      </c>
      <c r="C380" s="0" t="n">
        <f aca="true">NORMSINV(RAND())</f>
        <v>-0.614334724809993</v>
      </c>
      <c r="D380" s="0" t="n">
        <f aca="false">$C$7*EXP($C$8*B380)</f>
        <v>84450.2532017119</v>
      </c>
      <c r="E380" s="0" t="n">
        <f aca="false">$C$7*EXP($C$8*B380+$C$9*C380)</f>
        <v>70210.2274844066</v>
      </c>
      <c r="F380" s="0" t="n">
        <f aca="false">IF(D380&gt;=90000,1,0)</f>
        <v>0</v>
      </c>
      <c r="G380" s="0" t="n">
        <f aca="false">IF(E380&gt;=90000,1,0)</f>
        <v>0</v>
      </c>
      <c r="H380" s="0" t="n">
        <f aca="false">IF(E380&gt;=100000,1,0)</f>
        <v>0</v>
      </c>
      <c r="I380" s="0" t="n">
        <f aca="false">Positions!$F$2*(G380-Positions!$G$2)-Positions!$F$3*(H380-Positions!$G$3)-Positions!$F$4*(F380-Positions!$G$4)</f>
        <v>-1620</v>
      </c>
      <c r="J380" s="0" t="n">
        <f aca="false">-I380</f>
        <v>1620</v>
      </c>
    </row>
    <row r="381" customFormat="false" ht="15" hidden="false" customHeight="false" outlineLevel="0" collapsed="false">
      <c r="B381" s="0" t="n">
        <f aca="true">NORMSINV(RAND())</f>
        <v>-0.241418609594154</v>
      </c>
      <c r="C381" s="0" t="n">
        <f aca="true">NORMSINV(RAND())</f>
        <v>1.44923848079032</v>
      </c>
      <c r="D381" s="0" t="n">
        <f aca="false">$C$7*EXP($C$8*B381)</f>
        <v>83010.8212992871</v>
      </c>
      <c r="E381" s="0" t="n">
        <f aca="false">$C$7*EXP($C$8*B381+$C$9*C381)</f>
        <v>128330.78597989</v>
      </c>
      <c r="F381" s="0" t="n">
        <f aca="false">IF(D381&gt;=90000,1,0)</f>
        <v>0</v>
      </c>
      <c r="G381" s="0" t="n">
        <f aca="false">IF(E381&gt;=90000,1,0)</f>
        <v>1</v>
      </c>
      <c r="H381" s="0" t="n">
        <f aca="false">IF(E381&gt;=100000,1,0)</f>
        <v>1</v>
      </c>
      <c r="I381" s="0" t="n">
        <f aca="false">Positions!$F$2*(G381-Positions!$G$2)-Positions!$F$3*(H381-Positions!$G$3)-Positions!$F$4*(F381-Positions!$G$4)</f>
        <v>2380</v>
      </c>
      <c r="J381" s="0" t="n">
        <f aca="false">-I381</f>
        <v>-2380</v>
      </c>
    </row>
    <row r="382" customFormat="false" ht="15" hidden="false" customHeight="false" outlineLevel="0" collapsed="false">
      <c r="B382" s="0" t="n">
        <f aca="true">NORMSINV(RAND())</f>
        <v>-1.07677249794819</v>
      </c>
      <c r="C382" s="0" t="n">
        <f aca="true">NORMSINV(RAND())</f>
        <v>0.821974117448933</v>
      </c>
      <c r="D382" s="0" t="n">
        <f aca="false">$C$7*EXP($C$8*B382)</f>
        <v>70566.7886532871</v>
      </c>
      <c r="E382" s="0" t="n">
        <f aca="false">$C$7*EXP($C$8*B382+$C$9*C382)</f>
        <v>90345.8014074319</v>
      </c>
      <c r="F382" s="0" t="n">
        <f aca="false">IF(D382&gt;=90000,1,0)</f>
        <v>0</v>
      </c>
      <c r="G382" s="0" t="n">
        <f aca="false">IF(E382&gt;=90000,1,0)</f>
        <v>1</v>
      </c>
      <c r="H382" s="0" t="n">
        <f aca="false">IF(E382&gt;=100000,1,0)</f>
        <v>0</v>
      </c>
      <c r="I382" s="0" t="n">
        <f aca="false">Positions!$F$2*(G382-Positions!$G$2)-Positions!$F$3*(H382-Positions!$G$3)-Positions!$F$4*(F382-Positions!$G$4)</f>
        <v>8380</v>
      </c>
      <c r="J382" s="0" t="n">
        <f aca="false">-I382</f>
        <v>-8380</v>
      </c>
    </row>
    <row r="383" customFormat="false" ht="15" hidden="false" customHeight="false" outlineLevel="0" collapsed="false">
      <c r="B383" s="0" t="n">
        <f aca="true">NORMSINV(RAND())</f>
        <v>0.826649443749202</v>
      </c>
      <c r="C383" s="0" t="n">
        <f aca="true">NORMSINV(RAND())</f>
        <v>-0.217858612538377</v>
      </c>
      <c r="D383" s="0" t="n">
        <f aca="false">$C$7*EXP($C$8*B383)</f>
        <v>102168.880923192</v>
      </c>
      <c r="E383" s="0" t="n">
        <f aca="false">$C$7*EXP($C$8*B383+$C$9*C383)</f>
        <v>95692.4086616208</v>
      </c>
      <c r="F383" s="0" t="n">
        <f aca="false">IF(D383&gt;=90000,1,0)</f>
        <v>1</v>
      </c>
      <c r="G383" s="0" t="n">
        <f aca="false">IF(E383&gt;=90000,1,0)</f>
        <v>1</v>
      </c>
      <c r="H383" s="0" t="n">
        <f aca="false">IF(E383&gt;=100000,1,0)</f>
        <v>0</v>
      </c>
      <c r="I383" s="0" t="n">
        <f aca="false">Positions!$F$2*(G383-Positions!$G$2)-Positions!$F$3*(H383-Positions!$G$3)-Positions!$F$4*(F383-Positions!$G$4)</f>
        <v>4380</v>
      </c>
      <c r="J383" s="0" t="n">
        <f aca="false">-I383</f>
        <v>-4380</v>
      </c>
    </row>
    <row r="384" customFormat="false" ht="15" hidden="false" customHeight="false" outlineLevel="0" collapsed="false">
      <c r="B384" s="0" t="n">
        <f aca="true">NORMSINV(RAND())</f>
        <v>0.400199416370859</v>
      </c>
      <c r="C384" s="0" t="n">
        <f aca="true">NORMSINV(RAND())</f>
        <v>0.287814035596975</v>
      </c>
      <c r="D384" s="0" t="n">
        <f aca="false">$C$7*EXP($C$8*B384)</f>
        <v>94039.5819308114</v>
      </c>
      <c r="E384" s="0" t="n">
        <f aca="false">$C$7*EXP($C$8*B384+$C$9*C384)</f>
        <v>102537.901890046</v>
      </c>
      <c r="F384" s="0" t="n">
        <f aca="false">IF(D384&gt;=90000,1,0)</f>
        <v>1</v>
      </c>
      <c r="G384" s="0" t="n">
        <f aca="false">IF(E384&gt;=90000,1,0)</f>
        <v>1</v>
      </c>
      <c r="H384" s="0" t="n">
        <f aca="false">IF(E384&gt;=100000,1,0)</f>
        <v>1</v>
      </c>
      <c r="I384" s="0" t="n">
        <f aca="false">Positions!$F$2*(G384-Positions!$G$2)-Positions!$F$3*(H384-Positions!$G$3)-Positions!$F$4*(F384-Positions!$G$4)</f>
        <v>-1620</v>
      </c>
      <c r="J384" s="0" t="n">
        <f aca="false">-I384</f>
        <v>1620</v>
      </c>
    </row>
    <row r="385" customFormat="false" ht="15" hidden="false" customHeight="false" outlineLevel="0" collapsed="false">
      <c r="B385" s="0" t="n">
        <f aca="true">NORMSINV(RAND())</f>
        <v>0.750573244009578</v>
      </c>
      <c r="C385" s="0" t="n">
        <f aca="true">NORMSINV(RAND())</f>
        <v>0.901917952282005</v>
      </c>
      <c r="D385" s="0" t="n">
        <f aca="false">$C$7*EXP($C$8*B385)</f>
        <v>100668.831731521</v>
      </c>
      <c r="E385" s="0" t="n">
        <f aca="false">$C$7*EXP($C$8*B385+$C$9*C385)</f>
        <v>132019.84235058</v>
      </c>
      <c r="F385" s="0" t="n">
        <f aca="false">IF(D385&gt;=90000,1,0)</f>
        <v>1</v>
      </c>
      <c r="G385" s="0" t="n">
        <f aca="false">IF(E385&gt;=90000,1,0)</f>
        <v>1</v>
      </c>
      <c r="H385" s="0" t="n">
        <f aca="false">IF(E385&gt;=100000,1,0)</f>
        <v>1</v>
      </c>
      <c r="I385" s="0" t="n">
        <f aca="false">Positions!$F$2*(G385-Positions!$G$2)-Positions!$F$3*(H385-Positions!$G$3)-Positions!$F$4*(F385-Positions!$G$4)</f>
        <v>-1620</v>
      </c>
      <c r="J385" s="0" t="n">
        <f aca="false">-I385</f>
        <v>1620</v>
      </c>
    </row>
    <row r="386" customFormat="false" ht="15" hidden="false" customHeight="false" outlineLevel="0" collapsed="false">
      <c r="B386" s="0" t="n">
        <f aca="true">NORMSINV(RAND())</f>
        <v>-1.1006807744107</v>
      </c>
      <c r="C386" s="0" t="n">
        <f aca="true">NORMSINV(RAND())</f>
        <v>-0.508763988504111</v>
      </c>
      <c r="D386" s="0" t="n">
        <f aca="false">$C$7*EXP($C$8*B386)</f>
        <v>70239.5342125259</v>
      </c>
      <c r="E386" s="0" t="n">
        <f aca="false">$C$7*EXP($C$8*B386+$C$9*C386)</f>
        <v>60278.6011513775</v>
      </c>
      <c r="F386" s="0" t="n">
        <f aca="false">IF(D386&gt;=90000,1,0)</f>
        <v>0</v>
      </c>
      <c r="G386" s="0" t="n">
        <f aca="false">IF(E386&gt;=90000,1,0)</f>
        <v>0</v>
      </c>
      <c r="H386" s="0" t="n">
        <f aca="false">IF(E386&gt;=100000,1,0)</f>
        <v>0</v>
      </c>
      <c r="I386" s="0" t="n">
        <f aca="false">Positions!$F$2*(G386-Positions!$G$2)-Positions!$F$3*(H386-Positions!$G$3)-Positions!$F$4*(F386-Positions!$G$4)</f>
        <v>-1620</v>
      </c>
      <c r="J386" s="0" t="n">
        <f aca="false">-I386</f>
        <v>1620</v>
      </c>
    </row>
    <row r="387" customFormat="false" ht="15" hidden="false" customHeight="false" outlineLevel="0" collapsed="false">
      <c r="B387" s="0" t="n">
        <f aca="true">NORMSINV(RAND())</f>
        <v>-1.05740999826828</v>
      </c>
      <c r="C387" s="0" t="n">
        <f aca="true">NORMSINV(RAND())</f>
        <v>1.79235145810696</v>
      </c>
      <c r="D387" s="0" t="n">
        <f aca="false">$C$7*EXP($C$8*B387)</f>
        <v>70832.9379879477</v>
      </c>
      <c r="E387" s="0" t="n">
        <f aca="false">$C$7*EXP($C$8*B387+$C$9*C387)</f>
        <v>121401.580000968</v>
      </c>
      <c r="F387" s="0" t="n">
        <f aca="false">IF(D387&gt;=90000,1,0)</f>
        <v>0</v>
      </c>
      <c r="G387" s="0" t="n">
        <f aca="false">IF(E387&gt;=90000,1,0)</f>
        <v>1</v>
      </c>
      <c r="H387" s="0" t="n">
        <f aca="false">IF(E387&gt;=100000,1,0)</f>
        <v>1</v>
      </c>
      <c r="I387" s="0" t="n">
        <f aca="false">Positions!$F$2*(G387-Positions!$G$2)-Positions!$F$3*(H387-Positions!$G$3)-Positions!$F$4*(F387-Positions!$G$4)</f>
        <v>2380</v>
      </c>
      <c r="J387" s="0" t="n">
        <f aca="false">-I387</f>
        <v>-2380</v>
      </c>
    </row>
    <row r="388" customFormat="false" ht="15" hidden="false" customHeight="false" outlineLevel="0" collapsed="false">
      <c r="B388" s="0" t="n">
        <f aca="true">NORMSINV(RAND())</f>
        <v>0.437428985931505</v>
      </c>
      <c r="C388" s="0" t="n">
        <f aca="true">NORMSINV(RAND())</f>
        <v>1.94635555973511</v>
      </c>
      <c r="D388" s="0" t="n">
        <f aca="false">$C$7*EXP($C$8*B388)</f>
        <v>94722.7338928556</v>
      </c>
      <c r="E388" s="0" t="n">
        <f aca="false">$C$7*EXP($C$8*B388+$C$9*C388)</f>
        <v>170038.919550657</v>
      </c>
      <c r="F388" s="0" t="n">
        <f aca="false">IF(D388&gt;=90000,1,0)</f>
        <v>1</v>
      </c>
      <c r="G388" s="0" t="n">
        <f aca="false">IF(E388&gt;=90000,1,0)</f>
        <v>1</v>
      </c>
      <c r="H388" s="0" t="n">
        <f aca="false">IF(E388&gt;=100000,1,0)</f>
        <v>1</v>
      </c>
      <c r="I388" s="0" t="n">
        <f aca="false">Positions!$F$2*(G388-Positions!$G$2)-Positions!$F$3*(H388-Positions!$G$3)-Positions!$F$4*(F388-Positions!$G$4)</f>
        <v>-1620</v>
      </c>
      <c r="J388" s="0" t="n">
        <f aca="false">-I388</f>
        <v>1620</v>
      </c>
    </row>
    <row r="389" customFormat="false" ht="15" hidden="false" customHeight="false" outlineLevel="0" collapsed="false">
      <c r="B389" s="0" t="n">
        <f aca="true">NORMSINV(RAND())</f>
        <v>2.16309973259688</v>
      </c>
      <c r="C389" s="0" t="n">
        <f aca="true">NORMSINV(RAND())</f>
        <v>-0.0477731667990184</v>
      </c>
      <c r="D389" s="0" t="n">
        <f aca="false">$C$7*EXP($C$8*B389)</f>
        <v>132484.117829917</v>
      </c>
      <c r="E389" s="0" t="n">
        <f aca="false">$C$7*EXP($C$8*B389+$C$9*C389)</f>
        <v>130595.164054057</v>
      </c>
      <c r="F389" s="0" t="n">
        <f aca="false">IF(D389&gt;=90000,1,0)</f>
        <v>1</v>
      </c>
      <c r="G389" s="0" t="n">
        <f aca="false">IF(E389&gt;=90000,1,0)</f>
        <v>1</v>
      </c>
      <c r="H389" s="0" t="n">
        <f aca="false">IF(E389&gt;=100000,1,0)</f>
        <v>1</v>
      </c>
      <c r="I389" s="0" t="n">
        <f aca="false">Positions!$F$2*(G389-Positions!$G$2)-Positions!$F$3*(H389-Positions!$G$3)-Positions!$F$4*(F389-Positions!$G$4)</f>
        <v>-1620</v>
      </c>
      <c r="J389" s="0" t="n">
        <f aca="false">-I389</f>
        <v>1620</v>
      </c>
    </row>
    <row r="390" customFormat="false" ht="15" hidden="false" customHeight="false" outlineLevel="0" collapsed="false">
      <c r="B390" s="0" t="n">
        <f aca="true">NORMSINV(RAND())</f>
        <v>1.10638344744931</v>
      </c>
      <c r="C390" s="0" t="n">
        <f aca="true">NORMSINV(RAND())</f>
        <v>1.73655601733726</v>
      </c>
      <c r="D390" s="0" t="n">
        <f aca="false">$C$7*EXP($C$8*B390)</f>
        <v>107879.368629934</v>
      </c>
      <c r="E390" s="0" t="n">
        <f aca="false">$C$7*EXP($C$8*B390+$C$9*C390)</f>
        <v>181820.756008295</v>
      </c>
      <c r="F390" s="0" t="n">
        <f aca="false">IF(D390&gt;=90000,1,0)</f>
        <v>1</v>
      </c>
      <c r="G390" s="0" t="n">
        <f aca="false">IF(E390&gt;=90000,1,0)</f>
        <v>1</v>
      </c>
      <c r="H390" s="0" t="n">
        <f aca="false">IF(E390&gt;=100000,1,0)</f>
        <v>1</v>
      </c>
      <c r="I390" s="0" t="n">
        <f aca="false">Positions!$F$2*(G390-Positions!$G$2)-Positions!$F$3*(H390-Positions!$G$3)-Positions!$F$4*(F390-Positions!$G$4)</f>
        <v>-1620</v>
      </c>
      <c r="J390" s="0" t="n">
        <f aca="false">-I390</f>
        <v>1620</v>
      </c>
    </row>
    <row r="391" customFormat="false" ht="15" hidden="false" customHeight="false" outlineLevel="0" collapsed="false">
      <c r="B391" s="0" t="n">
        <f aca="true">NORMSINV(RAND())</f>
        <v>0.665203858053389</v>
      </c>
      <c r="C391" s="0" t="n">
        <f aca="true">NORMSINV(RAND())</f>
        <v>0.0639317419070022</v>
      </c>
      <c r="D391" s="0" t="n">
        <f aca="false">$C$7*EXP($C$8*B391)</f>
        <v>99011.7500161163</v>
      </c>
      <c r="E391" s="0" t="n">
        <f aca="false">$C$7*EXP($C$8*B391+$C$9*C391)</f>
        <v>100932.94378823</v>
      </c>
      <c r="F391" s="0" t="n">
        <f aca="false">IF(D391&gt;=90000,1,0)</f>
        <v>1</v>
      </c>
      <c r="G391" s="0" t="n">
        <f aca="false">IF(E391&gt;=90000,1,0)</f>
        <v>1</v>
      </c>
      <c r="H391" s="0" t="n">
        <f aca="false">IF(E391&gt;=100000,1,0)</f>
        <v>1</v>
      </c>
      <c r="I391" s="0" t="n">
        <f aca="false">Positions!$F$2*(G391-Positions!$G$2)-Positions!$F$3*(H391-Positions!$G$3)-Positions!$F$4*(F391-Positions!$G$4)</f>
        <v>-1620</v>
      </c>
      <c r="J391" s="0" t="n">
        <f aca="false">-I391</f>
        <v>1620</v>
      </c>
    </row>
    <row r="392" customFormat="false" ht="15" hidden="false" customHeight="false" outlineLevel="0" collapsed="false">
      <c r="B392" s="0" t="n">
        <f aca="true">NORMSINV(RAND())</f>
        <v>0.681723404427636</v>
      </c>
      <c r="C392" s="0" t="n">
        <f aca="true">NORMSINV(RAND())</f>
        <v>-0.429014887681516</v>
      </c>
      <c r="D392" s="0" t="n">
        <f aca="false">$C$7*EXP($C$8*B392)</f>
        <v>99330.2638994264</v>
      </c>
      <c r="E392" s="0" t="n">
        <f aca="false">$C$7*EXP($C$8*B392+$C$9*C392)</f>
        <v>87312.0670759839</v>
      </c>
      <c r="F392" s="0" t="n">
        <f aca="false">IF(D392&gt;=90000,1,0)</f>
        <v>1</v>
      </c>
      <c r="G392" s="0" t="n">
        <f aca="false">IF(E392&gt;=90000,1,0)</f>
        <v>0</v>
      </c>
      <c r="H392" s="0" t="n">
        <f aca="false">IF(E392&gt;=100000,1,0)</f>
        <v>0</v>
      </c>
      <c r="I392" s="0" t="n">
        <f aca="false">Positions!$F$2*(G392-Positions!$G$2)-Positions!$F$3*(H392-Positions!$G$3)-Positions!$F$4*(F392-Positions!$G$4)</f>
        <v>-5620</v>
      </c>
      <c r="J392" s="0" t="n">
        <f aca="false">-I392</f>
        <v>5620</v>
      </c>
    </row>
    <row r="393" customFormat="false" ht="15" hidden="false" customHeight="false" outlineLevel="0" collapsed="false">
      <c r="B393" s="0" t="n">
        <f aca="true">NORMSINV(RAND())</f>
        <v>2.25420216978772</v>
      </c>
      <c r="C393" s="0" t="n">
        <f aca="true">NORMSINV(RAND())</f>
        <v>2.55221177931489</v>
      </c>
      <c r="D393" s="0" t="n">
        <f aca="false">$C$7*EXP($C$8*B393)</f>
        <v>134851.626488833</v>
      </c>
      <c r="E393" s="0" t="n">
        <f aca="false">$C$7*EXP($C$8*B393+$C$9*C393)</f>
        <v>290431.701974154</v>
      </c>
      <c r="F393" s="0" t="n">
        <f aca="false">IF(D393&gt;=90000,1,0)</f>
        <v>1</v>
      </c>
      <c r="G393" s="0" t="n">
        <f aca="false">IF(E393&gt;=90000,1,0)</f>
        <v>1</v>
      </c>
      <c r="H393" s="0" t="n">
        <f aca="false">IF(E393&gt;=100000,1,0)</f>
        <v>1</v>
      </c>
      <c r="I393" s="0" t="n">
        <f aca="false">Positions!$F$2*(G393-Positions!$G$2)-Positions!$F$3*(H393-Positions!$G$3)-Positions!$F$4*(F393-Positions!$G$4)</f>
        <v>-1620</v>
      </c>
      <c r="J393" s="0" t="n">
        <f aca="false">-I393</f>
        <v>1620</v>
      </c>
    </row>
    <row r="394" customFormat="false" ht="15" hidden="false" customHeight="false" outlineLevel="0" collapsed="false">
      <c r="B394" s="0" t="n">
        <f aca="true">NORMSINV(RAND())</f>
        <v>-0.0657038471478548</v>
      </c>
      <c r="C394" s="0" t="n">
        <f aca="true">NORMSINV(RAND())</f>
        <v>0.705391985488853</v>
      </c>
      <c r="D394" s="0" t="n">
        <f aca="false">$C$7*EXP($C$8*B394)</f>
        <v>85895.7052599911</v>
      </c>
      <c r="E394" s="0" t="n">
        <f aca="false">$C$7*EXP($C$8*B394+$C$9*C394)</f>
        <v>106184.08504176</v>
      </c>
      <c r="F394" s="0" t="n">
        <f aca="false">IF(D394&gt;=90000,1,0)</f>
        <v>0</v>
      </c>
      <c r="G394" s="0" t="n">
        <f aca="false">IF(E394&gt;=90000,1,0)</f>
        <v>1</v>
      </c>
      <c r="H394" s="0" t="n">
        <f aca="false">IF(E394&gt;=100000,1,0)</f>
        <v>1</v>
      </c>
      <c r="I394" s="0" t="n">
        <f aca="false">Positions!$F$2*(G394-Positions!$G$2)-Positions!$F$3*(H394-Positions!$G$3)-Positions!$F$4*(F394-Positions!$G$4)</f>
        <v>2380</v>
      </c>
      <c r="J394" s="0" t="n">
        <f aca="false">-I394</f>
        <v>-2380</v>
      </c>
    </row>
    <row r="395" customFormat="false" ht="15" hidden="false" customHeight="false" outlineLevel="0" collapsed="false">
      <c r="B395" s="0" t="n">
        <f aca="true">NORMSINV(RAND())</f>
        <v>-0.507745668300602</v>
      </c>
      <c r="C395" s="0" t="n">
        <f aca="true">NORMSINV(RAND())</f>
        <v>0.682001176522433</v>
      </c>
      <c r="D395" s="0" t="n">
        <f aca="false">$C$7*EXP($C$8*B395)</f>
        <v>78821.9158519854</v>
      </c>
      <c r="E395" s="0" t="n">
        <f aca="false">$C$7*EXP($C$8*B395+$C$9*C395)</f>
        <v>96756.7622402023</v>
      </c>
      <c r="F395" s="0" t="n">
        <f aca="false">IF(D395&gt;=90000,1,0)</f>
        <v>0</v>
      </c>
      <c r="G395" s="0" t="n">
        <f aca="false">IF(E395&gt;=90000,1,0)</f>
        <v>1</v>
      </c>
      <c r="H395" s="0" t="n">
        <f aca="false">IF(E395&gt;=100000,1,0)</f>
        <v>0</v>
      </c>
      <c r="I395" s="0" t="n">
        <f aca="false">Positions!$F$2*(G395-Positions!$G$2)-Positions!$F$3*(H395-Positions!$G$3)-Positions!$F$4*(F395-Positions!$G$4)</f>
        <v>8380</v>
      </c>
      <c r="J395" s="0" t="n">
        <f aca="false">-I395</f>
        <v>-8380</v>
      </c>
    </row>
    <row r="396" customFormat="false" ht="15" hidden="false" customHeight="false" outlineLevel="0" collapsed="false">
      <c r="B396" s="0" t="n">
        <f aca="true">NORMSINV(RAND())</f>
        <v>-0.671830954575039</v>
      </c>
      <c r="C396" s="0" t="n">
        <f aca="true">NORMSINV(RAND())</f>
        <v>0.528487404184253</v>
      </c>
      <c r="D396" s="0" t="n">
        <f aca="false">$C$7*EXP($C$8*B396)</f>
        <v>76347.0392576243</v>
      </c>
      <c r="E396" s="0" t="n">
        <f aca="false">$C$7*EXP($C$8*B396+$C$9*C396)</f>
        <v>89492.2697103903</v>
      </c>
      <c r="F396" s="0" t="n">
        <f aca="false">IF(D396&gt;=90000,1,0)</f>
        <v>0</v>
      </c>
      <c r="G396" s="0" t="n">
        <f aca="false">IF(E396&gt;=90000,1,0)</f>
        <v>0</v>
      </c>
      <c r="H396" s="0" t="n">
        <f aca="false">IF(E396&gt;=100000,1,0)</f>
        <v>0</v>
      </c>
      <c r="I396" s="0" t="n">
        <f aca="false">Positions!$F$2*(G396-Positions!$G$2)-Positions!$F$3*(H396-Positions!$G$3)-Positions!$F$4*(F396-Positions!$G$4)</f>
        <v>-1620</v>
      </c>
      <c r="J396" s="0" t="n">
        <f aca="false">-I396</f>
        <v>1620</v>
      </c>
    </row>
    <row r="397" customFormat="false" ht="15" hidden="false" customHeight="false" outlineLevel="0" collapsed="false">
      <c r="B397" s="0" t="n">
        <f aca="true">NORMSINV(RAND())</f>
        <v>-1.03724638011892</v>
      </c>
      <c r="C397" s="0" t="n">
        <f aca="true">NORMSINV(RAND())</f>
        <v>-0.576470574174752</v>
      </c>
      <c r="D397" s="0" t="n">
        <f aca="false">$C$7*EXP($C$8*B397)</f>
        <v>71111.1662037332</v>
      </c>
      <c r="E397" s="0" t="n">
        <f aca="false">$C$7*EXP($C$8*B397+$C$9*C397)</f>
        <v>59797.1298719586</v>
      </c>
      <c r="F397" s="0" t="n">
        <f aca="false">IF(D397&gt;=90000,1,0)</f>
        <v>0</v>
      </c>
      <c r="G397" s="0" t="n">
        <f aca="false">IF(E397&gt;=90000,1,0)</f>
        <v>0</v>
      </c>
      <c r="H397" s="0" t="n">
        <f aca="false">IF(E397&gt;=100000,1,0)</f>
        <v>0</v>
      </c>
      <c r="I397" s="0" t="n">
        <f aca="false">Positions!$F$2*(G397-Positions!$G$2)-Positions!$F$3*(H397-Positions!$G$3)-Positions!$F$4*(F397-Positions!$G$4)</f>
        <v>-1620</v>
      </c>
      <c r="J397" s="0" t="n">
        <f aca="false">-I397</f>
        <v>1620</v>
      </c>
    </row>
    <row r="398" customFormat="false" ht="15" hidden="false" customHeight="false" outlineLevel="0" collapsed="false">
      <c r="B398" s="0" t="n">
        <f aca="true">NORMSINV(RAND())</f>
        <v>0.750486668435556</v>
      </c>
      <c r="C398" s="0" t="n">
        <f aca="true">NORMSINV(RAND())</f>
        <v>-1.08024892767119</v>
      </c>
      <c r="D398" s="0" t="n">
        <f aca="false">$C$7*EXP($C$8*B398)</f>
        <v>100667.137266324</v>
      </c>
      <c r="E398" s="0" t="n">
        <f aca="false">$C$7*EXP($C$8*B398+$C$9*C398)</f>
        <v>72754.9702077763</v>
      </c>
      <c r="F398" s="0" t="n">
        <f aca="false">IF(D398&gt;=90000,1,0)</f>
        <v>1</v>
      </c>
      <c r="G398" s="0" t="n">
        <f aca="false">IF(E398&gt;=90000,1,0)</f>
        <v>0</v>
      </c>
      <c r="H398" s="0" t="n">
        <f aca="false">IF(E398&gt;=100000,1,0)</f>
        <v>0</v>
      </c>
      <c r="I398" s="0" t="n">
        <f aca="false">Positions!$F$2*(G398-Positions!$G$2)-Positions!$F$3*(H398-Positions!$G$3)-Positions!$F$4*(F398-Positions!$G$4)</f>
        <v>-5620</v>
      </c>
      <c r="J398" s="0" t="n">
        <f aca="false">-I398</f>
        <v>5620</v>
      </c>
    </row>
    <row r="399" customFormat="false" ht="15" hidden="false" customHeight="false" outlineLevel="0" collapsed="false">
      <c r="B399" s="0" t="n">
        <f aca="true">NORMSINV(RAND())</f>
        <v>-0.308965935082904</v>
      </c>
      <c r="C399" s="0" t="n">
        <f aca="true">NORMSINV(RAND())</f>
        <v>1.57385245846659</v>
      </c>
      <c r="D399" s="0" t="n">
        <f aca="false">$C$7*EXP($C$8*B399)</f>
        <v>81927.7921148494</v>
      </c>
      <c r="E399" s="0" t="n">
        <f aca="false">$C$7*EXP($C$8*B399+$C$9*C399)</f>
        <v>131490.865055286</v>
      </c>
      <c r="F399" s="0" t="n">
        <f aca="false">IF(D399&gt;=90000,1,0)</f>
        <v>0</v>
      </c>
      <c r="G399" s="0" t="n">
        <f aca="false">IF(E399&gt;=90000,1,0)</f>
        <v>1</v>
      </c>
      <c r="H399" s="0" t="n">
        <f aca="false">IF(E399&gt;=100000,1,0)</f>
        <v>1</v>
      </c>
      <c r="I399" s="0" t="n">
        <f aca="false">Positions!$F$2*(G399-Positions!$G$2)-Positions!$F$3*(H399-Positions!$G$3)-Positions!$F$4*(F399-Positions!$G$4)</f>
        <v>2380</v>
      </c>
      <c r="J399" s="0" t="n">
        <f aca="false">-I399</f>
        <v>-2380</v>
      </c>
    </row>
    <row r="400" customFormat="false" ht="15" hidden="false" customHeight="false" outlineLevel="0" collapsed="false">
      <c r="B400" s="0" t="n">
        <f aca="true">NORMSINV(RAND())</f>
        <v>0.426571180924324</v>
      </c>
      <c r="C400" s="0" t="n">
        <f aca="true">NORMSINV(RAND())</f>
        <v>-0.33793686575366</v>
      </c>
      <c r="D400" s="0" t="n">
        <f aca="false">$C$7*EXP($C$8*B400)</f>
        <v>94522.9852463458</v>
      </c>
      <c r="E400" s="0" t="n">
        <f aca="false">$C$7*EXP($C$8*B400+$C$9*C400)</f>
        <v>85392.5974014968</v>
      </c>
      <c r="F400" s="0" t="n">
        <f aca="false">IF(D400&gt;=90000,1,0)</f>
        <v>1</v>
      </c>
      <c r="G400" s="0" t="n">
        <f aca="false">IF(E400&gt;=90000,1,0)</f>
        <v>0</v>
      </c>
      <c r="H400" s="0" t="n">
        <f aca="false">IF(E400&gt;=100000,1,0)</f>
        <v>0</v>
      </c>
      <c r="I400" s="0" t="n">
        <f aca="false">Positions!$F$2*(G400-Positions!$G$2)-Positions!$F$3*(H400-Positions!$G$3)-Positions!$F$4*(F400-Positions!$G$4)</f>
        <v>-5620</v>
      </c>
      <c r="J400" s="0" t="n">
        <f aca="false">-I400</f>
        <v>5620</v>
      </c>
    </row>
    <row r="401" customFormat="false" ht="15" hidden="false" customHeight="false" outlineLevel="0" collapsed="false">
      <c r="B401" s="0" t="n">
        <f aca="true">NORMSINV(RAND())</f>
        <v>0.366848339400416</v>
      </c>
      <c r="C401" s="0" t="n">
        <f aca="true">NORMSINV(RAND())</f>
        <v>-0.275201065131264</v>
      </c>
      <c r="D401" s="0" t="n">
        <f aca="false">$C$7*EXP($C$8*B401)</f>
        <v>93431.7840393934</v>
      </c>
      <c r="E401" s="0" t="n">
        <f aca="false">$C$7*EXP($C$8*B401+$C$9*C401)</f>
        <v>86013.6764558511</v>
      </c>
      <c r="F401" s="0" t="n">
        <f aca="false">IF(D401&gt;=90000,1,0)</f>
        <v>1</v>
      </c>
      <c r="G401" s="0" t="n">
        <f aca="false">IF(E401&gt;=90000,1,0)</f>
        <v>0</v>
      </c>
      <c r="H401" s="0" t="n">
        <f aca="false">IF(E401&gt;=100000,1,0)</f>
        <v>0</v>
      </c>
      <c r="I401" s="0" t="n">
        <f aca="false">Positions!$F$2*(G401-Positions!$G$2)-Positions!$F$3*(H401-Positions!$G$3)-Positions!$F$4*(F401-Positions!$G$4)</f>
        <v>-5620</v>
      </c>
      <c r="J401" s="0" t="n">
        <f aca="false">-I401</f>
        <v>5620</v>
      </c>
    </row>
    <row r="402" customFormat="false" ht="15" hidden="false" customHeight="false" outlineLevel="0" collapsed="false">
      <c r="B402" s="0" t="n">
        <f aca="true">NORMSINV(RAND())</f>
        <v>-1.18630776273923</v>
      </c>
      <c r="C402" s="0" t="n">
        <f aca="true">NORMSINV(RAND())</f>
        <v>-1.50991355448571</v>
      </c>
      <c r="D402" s="0" t="n">
        <f aca="false">$C$7*EXP($C$8*B402)</f>
        <v>69079.8808655269</v>
      </c>
      <c r="E402" s="0" t="n">
        <f aca="false">$C$7*EXP($C$8*B402+$C$9*C402)</f>
        <v>43876.7434764845</v>
      </c>
      <c r="F402" s="0" t="n">
        <f aca="false">IF(D402&gt;=90000,1,0)</f>
        <v>0</v>
      </c>
      <c r="G402" s="0" t="n">
        <f aca="false">IF(E402&gt;=90000,1,0)</f>
        <v>0</v>
      </c>
      <c r="H402" s="0" t="n">
        <f aca="false">IF(E402&gt;=100000,1,0)</f>
        <v>0</v>
      </c>
      <c r="I402" s="0" t="n">
        <f aca="false">Positions!$F$2*(G402-Positions!$G$2)-Positions!$F$3*(H402-Positions!$G$3)-Positions!$F$4*(F402-Positions!$G$4)</f>
        <v>-1620</v>
      </c>
      <c r="J402" s="0" t="n">
        <f aca="false">-I402</f>
        <v>1620</v>
      </c>
    </row>
    <row r="403" customFormat="false" ht="15" hidden="false" customHeight="false" outlineLevel="0" collapsed="false">
      <c r="B403" s="0" t="n">
        <f aca="true">NORMSINV(RAND())</f>
        <v>2.71223278529186</v>
      </c>
      <c r="C403" s="0" t="n">
        <f aca="true">NORMSINV(RAND())</f>
        <v>-0.547578722262246</v>
      </c>
      <c r="D403" s="0" t="n">
        <f aca="false">$C$7*EXP($C$8*B403)</f>
        <v>147411.270746205</v>
      </c>
      <c r="E403" s="0" t="n">
        <f aca="false">$C$7*EXP($C$8*B403+$C$9*C403)</f>
        <v>125038.864439019</v>
      </c>
      <c r="F403" s="0" t="n">
        <f aca="false">IF(D403&gt;=90000,1,0)</f>
        <v>1</v>
      </c>
      <c r="G403" s="0" t="n">
        <f aca="false">IF(E403&gt;=90000,1,0)</f>
        <v>1</v>
      </c>
      <c r="H403" s="0" t="n">
        <f aca="false">IF(E403&gt;=100000,1,0)</f>
        <v>1</v>
      </c>
      <c r="I403" s="0" t="n">
        <f aca="false">Positions!$F$2*(G403-Positions!$G$2)-Positions!$F$3*(H403-Positions!$G$3)-Positions!$F$4*(F403-Positions!$G$4)</f>
        <v>-1620</v>
      </c>
      <c r="J403" s="0" t="n">
        <f aca="false">-I403</f>
        <v>1620</v>
      </c>
    </row>
    <row r="404" customFormat="false" ht="15" hidden="false" customHeight="false" outlineLevel="0" collapsed="false">
      <c r="B404" s="0" t="n">
        <f aca="true">NORMSINV(RAND())</f>
        <v>0.0863374385664609</v>
      </c>
      <c r="C404" s="0" t="n">
        <f aca="true">NORMSINV(RAND())</f>
        <v>-0.517953542898528</v>
      </c>
      <c r="D404" s="0" t="n">
        <f aca="false">$C$7*EXP($C$8*B404)</f>
        <v>88472.7004744312</v>
      </c>
      <c r="E404" s="0" t="n">
        <f aca="false">$C$7*EXP($C$8*B404+$C$9*C404)</f>
        <v>75716.6066106181</v>
      </c>
      <c r="F404" s="0" t="n">
        <f aca="false">IF(D404&gt;=90000,1,0)</f>
        <v>0</v>
      </c>
      <c r="G404" s="0" t="n">
        <f aca="false">IF(E404&gt;=90000,1,0)</f>
        <v>0</v>
      </c>
      <c r="H404" s="0" t="n">
        <f aca="false">IF(E404&gt;=100000,1,0)</f>
        <v>0</v>
      </c>
      <c r="I404" s="0" t="n">
        <f aca="false">Positions!$F$2*(G404-Positions!$G$2)-Positions!$F$3*(H404-Positions!$G$3)-Positions!$F$4*(F404-Positions!$G$4)</f>
        <v>-1620</v>
      </c>
      <c r="J404" s="0" t="n">
        <f aca="false">-I404</f>
        <v>1620</v>
      </c>
    </row>
    <row r="405" customFormat="false" ht="15" hidden="false" customHeight="false" outlineLevel="0" collapsed="false">
      <c r="B405" s="0" t="n">
        <f aca="true">NORMSINV(RAND())</f>
        <v>2.31658716788489</v>
      </c>
      <c r="C405" s="0" t="n">
        <f aca="true">NORMSINV(RAND())</f>
        <v>-0.619096598371062</v>
      </c>
      <c r="D405" s="0" t="n">
        <f aca="false">$C$7*EXP($C$8*B405)</f>
        <v>136497.205360259</v>
      </c>
      <c r="E405" s="0" t="n">
        <f aca="false">$C$7*EXP($C$8*B405+$C$9*C405)</f>
        <v>113318.685399128</v>
      </c>
      <c r="F405" s="0" t="n">
        <f aca="false">IF(D405&gt;=90000,1,0)</f>
        <v>1</v>
      </c>
      <c r="G405" s="0" t="n">
        <f aca="false">IF(E405&gt;=90000,1,0)</f>
        <v>1</v>
      </c>
      <c r="H405" s="0" t="n">
        <f aca="false">IF(E405&gt;=100000,1,0)</f>
        <v>1</v>
      </c>
      <c r="I405" s="0" t="n">
        <f aca="false">Positions!$F$2*(G405-Positions!$G$2)-Positions!$F$3*(H405-Positions!$G$3)-Positions!$F$4*(F405-Positions!$G$4)</f>
        <v>-1620</v>
      </c>
      <c r="J405" s="0" t="n">
        <f aca="false">-I405</f>
        <v>1620</v>
      </c>
    </row>
    <row r="406" customFormat="false" ht="15" hidden="false" customHeight="false" outlineLevel="0" collapsed="false">
      <c r="B406" s="0" t="n">
        <f aca="true">NORMSINV(RAND())</f>
        <v>0.765720609413912</v>
      </c>
      <c r="C406" s="0" t="n">
        <f aca="true">NORMSINV(RAND())</f>
        <v>-0.694119640347856</v>
      </c>
      <c r="D406" s="0" t="n">
        <f aca="false">$C$7*EXP($C$8*B406)</f>
        <v>100965.736848787</v>
      </c>
      <c r="E406" s="0" t="n">
        <f aca="false">$C$7*EXP($C$8*B406+$C$9*C406)</f>
        <v>81951.6362897156</v>
      </c>
      <c r="F406" s="0" t="n">
        <f aca="false">IF(D406&gt;=90000,1,0)</f>
        <v>1</v>
      </c>
      <c r="G406" s="0" t="n">
        <f aca="false">IF(E406&gt;=90000,1,0)</f>
        <v>0</v>
      </c>
      <c r="H406" s="0" t="n">
        <f aca="false">IF(E406&gt;=100000,1,0)</f>
        <v>0</v>
      </c>
      <c r="I406" s="0" t="n">
        <f aca="false">Positions!$F$2*(G406-Positions!$G$2)-Positions!$F$3*(H406-Positions!$G$3)-Positions!$F$4*(F406-Positions!$G$4)</f>
        <v>-5620</v>
      </c>
      <c r="J406" s="0" t="n">
        <f aca="false">-I406</f>
        <v>5620</v>
      </c>
    </row>
    <row r="407" customFormat="false" ht="15" hidden="false" customHeight="false" outlineLevel="0" collapsed="false">
      <c r="B407" s="0" t="n">
        <f aca="true">NORMSINV(RAND())</f>
        <v>-1.4430694940606</v>
      </c>
      <c r="C407" s="0" t="n">
        <f aca="true">NORMSINV(RAND())</f>
        <v>-0.247342068326727</v>
      </c>
      <c r="D407" s="0" t="n">
        <f aca="false">$C$7*EXP($C$8*B407)</f>
        <v>65716.0601687305</v>
      </c>
      <c r="E407" s="0" t="n">
        <f aca="false">$C$7*EXP($C$8*B407+$C$9*C407)</f>
        <v>61007.2350795273</v>
      </c>
      <c r="F407" s="0" t="n">
        <f aca="false">IF(D407&gt;=90000,1,0)</f>
        <v>0</v>
      </c>
      <c r="G407" s="0" t="n">
        <f aca="false">IF(E407&gt;=90000,1,0)</f>
        <v>0</v>
      </c>
      <c r="H407" s="0" t="n">
        <f aca="false">IF(E407&gt;=100000,1,0)</f>
        <v>0</v>
      </c>
      <c r="I407" s="0" t="n">
        <f aca="false">Positions!$F$2*(G407-Positions!$G$2)-Positions!$F$3*(H407-Positions!$G$3)-Positions!$F$4*(F407-Positions!$G$4)</f>
        <v>-1620</v>
      </c>
      <c r="J407" s="0" t="n">
        <f aca="false">-I407</f>
        <v>1620</v>
      </c>
    </row>
    <row r="408" customFormat="false" ht="15" hidden="false" customHeight="false" outlineLevel="0" collapsed="false">
      <c r="B408" s="0" t="n">
        <f aca="true">NORMSINV(RAND())</f>
        <v>-0.755269927761691</v>
      </c>
      <c r="C408" s="0" t="n">
        <f aca="true">NORMSINV(RAND())</f>
        <v>-1.3571222571775</v>
      </c>
      <c r="D408" s="0" t="n">
        <f aca="false">$C$7*EXP($C$8*B408)</f>
        <v>75118.4996417746</v>
      </c>
      <c r="E408" s="0" t="n">
        <f aca="false">$C$7*EXP($C$8*B408+$C$9*C408)</f>
        <v>49954.7064571423</v>
      </c>
      <c r="F408" s="0" t="n">
        <f aca="false">IF(D408&gt;=90000,1,0)</f>
        <v>0</v>
      </c>
      <c r="G408" s="0" t="n">
        <f aca="false">IF(E408&gt;=90000,1,0)</f>
        <v>0</v>
      </c>
      <c r="H408" s="0" t="n">
        <f aca="false">IF(E408&gt;=100000,1,0)</f>
        <v>0</v>
      </c>
      <c r="I408" s="0" t="n">
        <f aca="false">Positions!$F$2*(G408-Positions!$G$2)-Positions!$F$3*(H408-Positions!$G$3)-Positions!$F$4*(F408-Positions!$G$4)</f>
        <v>-1620</v>
      </c>
      <c r="J408" s="0" t="n">
        <f aca="false">-I408</f>
        <v>1620</v>
      </c>
    </row>
    <row r="409" customFormat="false" ht="15" hidden="false" customHeight="false" outlineLevel="0" collapsed="false">
      <c r="B409" s="0" t="n">
        <f aca="true">NORMSINV(RAND())</f>
        <v>-0.476608785038417</v>
      </c>
      <c r="C409" s="0" t="n">
        <f aca="true">NORMSINV(RAND())</f>
        <v>-0.00986105905680879</v>
      </c>
      <c r="D409" s="0" t="n">
        <f aca="false">$C$7*EXP($C$8*B409)</f>
        <v>79300.5274658046</v>
      </c>
      <c r="E409" s="0" t="n">
        <f aca="false">$C$7*EXP($C$8*B409+$C$9*C409)</f>
        <v>79065.8106353947</v>
      </c>
      <c r="F409" s="0" t="n">
        <f aca="false">IF(D409&gt;=90000,1,0)</f>
        <v>0</v>
      </c>
      <c r="G409" s="0" t="n">
        <f aca="false">IF(E409&gt;=90000,1,0)</f>
        <v>0</v>
      </c>
      <c r="H409" s="0" t="n">
        <f aca="false">IF(E409&gt;=100000,1,0)</f>
        <v>0</v>
      </c>
      <c r="I409" s="0" t="n">
        <f aca="false">Positions!$F$2*(G409-Positions!$G$2)-Positions!$F$3*(H409-Positions!$G$3)-Positions!$F$4*(F409-Positions!$G$4)</f>
        <v>-1620</v>
      </c>
      <c r="J409" s="0" t="n">
        <f aca="false">-I409</f>
        <v>1620</v>
      </c>
    </row>
    <row r="410" customFormat="false" ht="15" hidden="false" customHeight="false" outlineLevel="0" collapsed="false">
      <c r="B410" s="0" t="n">
        <f aca="true">NORMSINV(RAND())</f>
        <v>0.23943642182543</v>
      </c>
      <c r="C410" s="0" t="n">
        <f aca="true">NORMSINV(RAND())</f>
        <v>-1.51675124100314</v>
      </c>
      <c r="D410" s="0" t="n">
        <f aca="false">$C$7*EXP($C$8*B410)</f>
        <v>91145.7505436888</v>
      </c>
      <c r="E410" s="0" t="n">
        <f aca="false">$C$7*EXP($C$8*B410+$C$9*C410)</f>
        <v>57773.2210537872</v>
      </c>
      <c r="F410" s="0" t="n">
        <f aca="false">IF(D410&gt;=90000,1,0)</f>
        <v>1</v>
      </c>
      <c r="G410" s="0" t="n">
        <f aca="false">IF(E410&gt;=90000,1,0)</f>
        <v>0</v>
      </c>
      <c r="H410" s="0" t="n">
        <f aca="false">IF(E410&gt;=100000,1,0)</f>
        <v>0</v>
      </c>
      <c r="I410" s="0" t="n">
        <f aca="false">Positions!$F$2*(G410-Positions!$G$2)-Positions!$F$3*(H410-Positions!$G$3)-Positions!$F$4*(F410-Positions!$G$4)</f>
        <v>-5620</v>
      </c>
      <c r="J410" s="0" t="n">
        <f aca="false">-I410</f>
        <v>5620</v>
      </c>
    </row>
    <row r="411" customFormat="false" ht="15" hidden="false" customHeight="false" outlineLevel="0" collapsed="false">
      <c r="B411" s="0" t="n">
        <f aca="true">NORMSINV(RAND())</f>
        <v>1.12449813518604</v>
      </c>
      <c r="C411" s="0" t="n">
        <f aca="true">NORMSINV(RAND())</f>
        <v>2.14261704937551</v>
      </c>
      <c r="D411" s="0" t="n">
        <f aca="false">$C$7*EXP($C$8*B411)</f>
        <v>108259.978584579</v>
      </c>
      <c r="E411" s="0" t="n">
        <f aca="false">$C$7*EXP($C$8*B411+$C$9*C411)</f>
        <v>206150.182739268</v>
      </c>
      <c r="F411" s="0" t="n">
        <f aca="false">IF(D411&gt;=90000,1,0)</f>
        <v>1</v>
      </c>
      <c r="G411" s="0" t="n">
        <f aca="false">IF(E411&gt;=90000,1,0)</f>
        <v>1</v>
      </c>
      <c r="H411" s="0" t="n">
        <f aca="false">IF(E411&gt;=100000,1,0)</f>
        <v>1</v>
      </c>
      <c r="I411" s="0" t="n">
        <f aca="false">Positions!$F$2*(G411-Positions!$G$2)-Positions!$F$3*(H411-Positions!$G$3)-Positions!$F$4*(F411-Positions!$G$4)</f>
        <v>-1620</v>
      </c>
      <c r="J411" s="0" t="n">
        <f aca="false">-I411</f>
        <v>1620</v>
      </c>
    </row>
    <row r="412" customFormat="false" ht="15" hidden="false" customHeight="false" outlineLevel="0" collapsed="false">
      <c r="B412" s="0" t="n">
        <f aca="true">NORMSINV(RAND())</f>
        <v>-0.31114012398176</v>
      </c>
      <c r="C412" s="0" t="n">
        <f aca="true">NORMSINV(RAND())</f>
        <v>2.17696290617438</v>
      </c>
      <c r="D412" s="0" t="n">
        <f aca="false">$C$7*EXP($C$8*B412)</f>
        <v>81893.1676844356</v>
      </c>
      <c r="E412" s="0" t="n">
        <f aca="false">$C$7*EXP($C$8*B412+$C$9*C412)</f>
        <v>157560.468370502</v>
      </c>
      <c r="F412" s="0" t="n">
        <f aca="false">IF(D412&gt;=90000,1,0)</f>
        <v>0</v>
      </c>
      <c r="G412" s="0" t="n">
        <f aca="false">IF(E412&gt;=90000,1,0)</f>
        <v>1</v>
      </c>
      <c r="H412" s="0" t="n">
        <f aca="false">IF(E412&gt;=100000,1,0)</f>
        <v>1</v>
      </c>
      <c r="I412" s="0" t="n">
        <f aca="false">Positions!$F$2*(G412-Positions!$G$2)-Positions!$F$3*(H412-Positions!$G$3)-Positions!$F$4*(F412-Positions!$G$4)</f>
        <v>2380</v>
      </c>
      <c r="J412" s="0" t="n">
        <f aca="false">-I412</f>
        <v>-2380</v>
      </c>
    </row>
    <row r="413" customFormat="false" ht="15" hidden="false" customHeight="false" outlineLevel="0" collapsed="false">
      <c r="B413" s="0" t="n">
        <f aca="true">NORMSINV(RAND())</f>
        <v>1.55268159689312</v>
      </c>
      <c r="C413" s="0" t="n">
        <f aca="true">NORMSINV(RAND())</f>
        <v>-0.646935186226176</v>
      </c>
      <c r="D413" s="0" t="n">
        <f aca="false">$C$7*EXP($C$8*B413)</f>
        <v>117658.213195616</v>
      </c>
      <c r="E413" s="0" t="n">
        <f aca="false">$C$7*EXP($C$8*B413+$C$9*C413)</f>
        <v>96864.7420510217</v>
      </c>
      <c r="F413" s="0" t="n">
        <f aca="false">IF(D413&gt;=90000,1,0)</f>
        <v>1</v>
      </c>
      <c r="G413" s="0" t="n">
        <f aca="false">IF(E413&gt;=90000,1,0)</f>
        <v>1</v>
      </c>
      <c r="H413" s="0" t="n">
        <f aca="false">IF(E413&gt;=100000,1,0)</f>
        <v>0</v>
      </c>
      <c r="I413" s="0" t="n">
        <f aca="false">Positions!$F$2*(G413-Positions!$G$2)-Positions!$F$3*(H413-Positions!$G$3)-Positions!$F$4*(F413-Positions!$G$4)</f>
        <v>4380</v>
      </c>
      <c r="J413" s="0" t="n">
        <f aca="false">-I413</f>
        <v>-4380</v>
      </c>
    </row>
    <row r="414" customFormat="false" ht="15" hidden="false" customHeight="false" outlineLevel="0" collapsed="false">
      <c r="B414" s="0" t="n">
        <f aca="true">NORMSINV(RAND())</f>
        <v>-0.956801624097051</v>
      </c>
      <c r="C414" s="0" t="n">
        <f aca="true">NORMSINV(RAND())</f>
        <v>0.113707584549682</v>
      </c>
      <c r="D414" s="0" t="n">
        <f aca="false">$C$7*EXP($C$8*B414)</f>
        <v>72232.1055224877</v>
      </c>
      <c r="E414" s="0" t="n">
        <f aca="false">$C$7*EXP($C$8*B414+$C$9*C414)</f>
        <v>74743.7094125957</v>
      </c>
      <c r="F414" s="0" t="n">
        <f aca="false">IF(D414&gt;=90000,1,0)</f>
        <v>0</v>
      </c>
      <c r="G414" s="0" t="n">
        <f aca="false">IF(E414&gt;=90000,1,0)</f>
        <v>0</v>
      </c>
      <c r="H414" s="0" t="n">
        <f aca="false">IF(E414&gt;=100000,1,0)</f>
        <v>0</v>
      </c>
      <c r="I414" s="0" t="n">
        <f aca="false">Positions!$F$2*(G414-Positions!$G$2)-Positions!$F$3*(H414-Positions!$G$3)-Positions!$F$4*(F414-Positions!$G$4)</f>
        <v>-1620</v>
      </c>
      <c r="J414" s="0" t="n">
        <f aca="false">-I414</f>
        <v>1620</v>
      </c>
    </row>
    <row r="415" customFormat="false" ht="15" hidden="false" customHeight="false" outlineLevel="0" collapsed="false">
      <c r="B415" s="0" t="n">
        <f aca="true">NORMSINV(RAND())</f>
        <v>-0.615744418239249</v>
      </c>
      <c r="C415" s="0" t="n">
        <f aca="true">NORMSINV(RAND())</f>
        <v>-0.490834322027757</v>
      </c>
      <c r="D415" s="0" t="n">
        <f aca="false">$C$7*EXP($C$8*B415)</f>
        <v>77184.1188369697</v>
      </c>
      <c r="E415" s="0" t="n">
        <f aca="false">$C$7*EXP($C$8*B415+$C$9*C415)</f>
        <v>66596.3131584687</v>
      </c>
      <c r="F415" s="0" t="n">
        <f aca="false">IF(D415&gt;=90000,1,0)</f>
        <v>0</v>
      </c>
      <c r="G415" s="0" t="n">
        <f aca="false">IF(E415&gt;=90000,1,0)</f>
        <v>0</v>
      </c>
      <c r="H415" s="0" t="n">
        <f aca="false">IF(E415&gt;=100000,1,0)</f>
        <v>0</v>
      </c>
      <c r="I415" s="0" t="n">
        <f aca="false">Positions!$F$2*(G415-Positions!$G$2)-Positions!$F$3*(H415-Positions!$G$3)-Positions!$F$4*(F415-Positions!$G$4)</f>
        <v>-1620</v>
      </c>
      <c r="J415" s="0" t="n">
        <f aca="false">-I415</f>
        <v>1620</v>
      </c>
    </row>
    <row r="416" customFormat="false" ht="15" hidden="false" customHeight="false" outlineLevel="0" collapsed="false">
      <c r="B416" s="0" t="n">
        <f aca="true">NORMSINV(RAND())</f>
        <v>0.492392862982861</v>
      </c>
      <c r="C416" s="0" t="n">
        <f aca="true">NORMSINV(RAND())</f>
        <v>1.44194430965889</v>
      </c>
      <c r="D416" s="0" t="n">
        <f aca="false">$C$7*EXP($C$8*B416)</f>
        <v>95740.387622593</v>
      </c>
      <c r="E416" s="0" t="n">
        <f aca="false">$C$7*EXP($C$8*B416+$C$9*C416)</f>
        <v>147685.91587582</v>
      </c>
      <c r="F416" s="0" t="n">
        <f aca="false">IF(D416&gt;=90000,1,0)</f>
        <v>1</v>
      </c>
      <c r="G416" s="0" t="n">
        <f aca="false">IF(E416&gt;=90000,1,0)</f>
        <v>1</v>
      </c>
      <c r="H416" s="0" t="n">
        <f aca="false">IF(E416&gt;=100000,1,0)</f>
        <v>1</v>
      </c>
      <c r="I416" s="0" t="n">
        <f aca="false">Positions!$F$2*(G416-Positions!$G$2)-Positions!$F$3*(H416-Positions!$G$3)-Positions!$F$4*(F416-Positions!$G$4)</f>
        <v>-1620</v>
      </c>
      <c r="J416" s="0" t="n">
        <f aca="false">-I416</f>
        <v>1620</v>
      </c>
    </row>
    <row r="417" customFormat="false" ht="15" hidden="false" customHeight="false" outlineLevel="0" collapsed="false">
      <c r="B417" s="0" t="n">
        <f aca="true">NORMSINV(RAND())</f>
        <v>1.23329012541497</v>
      </c>
      <c r="C417" s="0" t="n">
        <f aca="true">NORMSINV(RAND())</f>
        <v>1.06394576078152</v>
      </c>
      <c r="D417" s="0" t="n">
        <f aca="false">$C$7*EXP($C$8*B417)</f>
        <v>110574.237053027</v>
      </c>
      <c r="E417" s="0" t="n">
        <f aca="false">$C$7*EXP($C$8*B417+$C$9*C417)</f>
        <v>152247.666927189</v>
      </c>
      <c r="F417" s="0" t="n">
        <f aca="false">IF(D417&gt;=90000,1,0)</f>
        <v>1</v>
      </c>
      <c r="G417" s="0" t="n">
        <f aca="false">IF(E417&gt;=90000,1,0)</f>
        <v>1</v>
      </c>
      <c r="H417" s="0" t="n">
        <f aca="false">IF(E417&gt;=100000,1,0)</f>
        <v>1</v>
      </c>
      <c r="I417" s="0" t="n">
        <f aca="false">Positions!$F$2*(G417-Positions!$G$2)-Positions!$F$3*(H417-Positions!$G$3)-Positions!$F$4*(F417-Positions!$G$4)</f>
        <v>-1620</v>
      </c>
      <c r="J417" s="0" t="n">
        <f aca="false">-I417</f>
        <v>1620</v>
      </c>
    </row>
    <row r="418" customFormat="false" ht="15" hidden="false" customHeight="false" outlineLevel="0" collapsed="false">
      <c r="B418" s="0" t="n">
        <f aca="true">NORMSINV(RAND())</f>
        <v>-1.20437579520347</v>
      </c>
      <c r="C418" s="0" t="n">
        <f aca="true">NORMSINV(RAND())</f>
        <v>0.621239543018826</v>
      </c>
      <c r="D418" s="0" t="n">
        <f aca="false">$C$7*EXP($C$8*B418)</f>
        <v>68837.6409174876</v>
      </c>
      <c r="E418" s="0" t="n">
        <f aca="false">$C$7*EXP($C$8*B418+$C$9*C418)</f>
        <v>82971.3142257689</v>
      </c>
      <c r="F418" s="0" t="n">
        <f aca="false">IF(D418&gt;=90000,1,0)</f>
        <v>0</v>
      </c>
      <c r="G418" s="0" t="n">
        <f aca="false">IF(E418&gt;=90000,1,0)</f>
        <v>0</v>
      </c>
      <c r="H418" s="0" t="n">
        <f aca="false">IF(E418&gt;=100000,1,0)</f>
        <v>0</v>
      </c>
      <c r="I418" s="0" t="n">
        <f aca="false">Positions!$F$2*(G418-Positions!$G$2)-Positions!$F$3*(H418-Positions!$G$3)-Positions!$F$4*(F418-Positions!$G$4)</f>
        <v>-1620</v>
      </c>
      <c r="J418" s="0" t="n">
        <f aca="false">-I418</f>
        <v>1620</v>
      </c>
    </row>
    <row r="419" customFormat="false" ht="15" hidden="false" customHeight="false" outlineLevel="0" collapsed="false">
      <c r="B419" s="0" t="n">
        <f aca="true">NORMSINV(RAND())</f>
        <v>2.4370493019548</v>
      </c>
      <c r="C419" s="0" t="n">
        <f aca="true">NORMSINV(RAND())</f>
        <v>2.56593541565962</v>
      </c>
      <c r="D419" s="0" t="n">
        <f aca="false">$C$7*EXP($C$8*B419)</f>
        <v>139731.77002958</v>
      </c>
      <c r="E419" s="0" t="n">
        <f aca="false">$C$7*EXP($C$8*B419+$C$9*C419)</f>
        <v>302186.176518528</v>
      </c>
      <c r="F419" s="0" t="n">
        <f aca="false">IF(D419&gt;=90000,1,0)</f>
        <v>1</v>
      </c>
      <c r="G419" s="0" t="n">
        <f aca="false">IF(E419&gt;=90000,1,0)</f>
        <v>1</v>
      </c>
      <c r="H419" s="0" t="n">
        <f aca="false">IF(E419&gt;=100000,1,0)</f>
        <v>1</v>
      </c>
      <c r="I419" s="0" t="n">
        <f aca="false">Positions!$F$2*(G419-Positions!$G$2)-Positions!$F$3*(H419-Positions!$G$3)-Positions!$F$4*(F419-Positions!$G$4)</f>
        <v>-1620</v>
      </c>
      <c r="J419" s="0" t="n">
        <f aca="false">-I419</f>
        <v>1620</v>
      </c>
    </row>
    <row r="420" customFormat="false" ht="15" hidden="false" customHeight="false" outlineLevel="0" collapsed="false">
      <c r="B420" s="0" t="n">
        <f aca="true">NORMSINV(RAND())</f>
        <v>0.609943366349635</v>
      </c>
      <c r="C420" s="0" t="n">
        <f aca="true">NORMSINV(RAND())</f>
        <v>-0.627707969061563</v>
      </c>
      <c r="D420" s="0" t="n">
        <f aca="false">$C$7*EXP($C$8*B420)</f>
        <v>97953.6749771003</v>
      </c>
      <c r="E420" s="0" t="n">
        <f aca="false">$C$7*EXP($C$8*B420+$C$9*C420)</f>
        <v>81109.9809299555</v>
      </c>
      <c r="F420" s="0" t="n">
        <f aca="false">IF(D420&gt;=90000,1,0)</f>
        <v>1</v>
      </c>
      <c r="G420" s="0" t="n">
        <f aca="false">IF(E420&gt;=90000,1,0)</f>
        <v>0</v>
      </c>
      <c r="H420" s="0" t="n">
        <f aca="false">IF(E420&gt;=100000,1,0)</f>
        <v>0</v>
      </c>
      <c r="I420" s="0" t="n">
        <f aca="false">Positions!$F$2*(G420-Positions!$G$2)-Positions!$F$3*(H420-Positions!$G$3)-Positions!$F$4*(F420-Positions!$G$4)</f>
        <v>-5620</v>
      </c>
      <c r="J420" s="0" t="n">
        <f aca="false">-I420</f>
        <v>5620</v>
      </c>
    </row>
    <row r="421" customFormat="false" ht="15" hidden="false" customHeight="false" outlineLevel="0" collapsed="false">
      <c r="B421" s="0" t="n">
        <f aca="true">NORMSINV(RAND())</f>
        <v>-0.875746957144293</v>
      </c>
      <c r="C421" s="0" t="n">
        <f aca="true">NORMSINV(RAND())</f>
        <v>1.31226425945219</v>
      </c>
      <c r="D421" s="0" t="n">
        <f aca="false">$C$7*EXP($C$8*B421)</f>
        <v>73379.4152611265</v>
      </c>
      <c r="E421" s="0" t="n">
        <f aca="false">$C$7*EXP($C$8*B421+$C$9*C421)</f>
        <v>108865.078203605</v>
      </c>
      <c r="F421" s="0" t="n">
        <f aca="false">IF(D421&gt;=90000,1,0)</f>
        <v>0</v>
      </c>
      <c r="G421" s="0" t="n">
        <f aca="false">IF(E421&gt;=90000,1,0)</f>
        <v>1</v>
      </c>
      <c r="H421" s="0" t="n">
        <f aca="false">IF(E421&gt;=100000,1,0)</f>
        <v>1</v>
      </c>
      <c r="I421" s="0" t="n">
        <f aca="false">Positions!$F$2*(G421-Positions!$G$2)-Positions!$F$3*(H421-Positions!$G$3)-Positions!$F$4*(F421-Positions!$G$4)</f>
        <v>2380</v>
      </c>
      <c r="J421" s="0" t="n">
        <f aca="false">-I421</f>
        <v>-2380</v>
      </c>
    </row>
    <row r="422" customFormat="false" ht="15" hidden="false" customHeight="false" outlineLevel="0" collapsed="false">
      <c r="B422" s="0" t="n">
        <f aca="true">NORMSINV(RAND())</f>
        <v>-2.85612262208294</v>
      </c>
      <c r="C422" s="0" t="n">
        <f aca="true">NORMSINV(RAND())</f>
        <v>0.407091863404943</v>
      </c>
      <c r="D422" s="0" t="n">
        <f aca="false">$C$7*EXP($C$8*B422)</f>
        <v>49929.6200663393</v>
      </c>
      <c r="E422" s="0" t="n">
        <f aca="false">$C$7*EXP($C$8*B422+$C$9*C422)</f>
        <v>56429.1565780138</v>
      </c>
      <c r="F422" s="0" t="n">
        <f aca="false">IF(D422&gt;=90000,1,0)</f>
        <v>0</v>
      </c>
      <c r="G422" s="0" t="n">
        <f aca="false">IF(E422&gt;=90000,1,0)</f>
        <v>0</v>
      </c>
      <c r="H422" s="0" t="n">
        <f aca="false">IF(E422&gt;=100000,1,0)</f>
        <v>0</v>
      </c>
      <c r="I422" s="0" t="n">
        <f aca="false">Positions!$F$2*(G422-Positions!$G$2)-Positions!$F$3*(H422-Positions!$G$3)-Positions!$F$4*(F422-Positions!$G$4)</f>
        <v>-1620</v>
      </c>
      <c r="J422" s="0" t="n">
        <f aca="false">-I422</f>
        <v>1620</v>
      </c>
    </row>
    <row r="423" customFormat="false" ht="15" hidden="false" customHeight="false" outlineLevel="0" collapsed="false">
      <c r="B423" s="0" t="n">
        <f aca="true">NORMSINV(RAND())</f>
        <v>1.0883681277099</v>
      </c>
      <c r="C423" s="0" t="n">
        <f aca="true">NORMSINV(RAND())</f>
        <v>-1.25163484410639</v>
      </c>
      <c r="D423" s="0" t="n">
        <f aca="false">$C$7*EXP($C$8*B423)</f>
        <v>107502.173638634</v>
      </c>
      <c r="E423" s="0" t="n">
        <f aca="false">$C$7*EXP($C$8*B423+$C$9*C423)</f>
        <v>73793.4801314804</v>
      </c>
      <c r="F423" s="0" t="n">
        <f aca="false">IF(D423&gt;=90000,1,0)</f>
        <v>1</v>
      </c>
      <c r="G423" s="0" t="n">
        <f aca="false">IF(E423&gt;=90000,1,0)</f>
        <v>0</v>
      </c>
      <c r="H423" s="0" t="n">
        <f aca="false">IF(E423&gt;=100000,1,0)</f>
        <v>0</v>
      </c>
      <c r="I423" s="0" t="n">
        <f aca="false">Positions!$F$2*(G423-Positions!$G$2)-Positions!$F$3*(H423-Positions!$G$3)-Positions!$F$4*(F423-Positions!$G$4)</f>
        <v>-5620</v>
      </c>
      <c r="J423" s="0" t="n">
        <f aca="false">-I423</f>
        <v>5620</v>
      </c>
    </row>
    <row r="424" customFormat="false" ht="15" hidden="false" customHeight="false" outlineLevel="0" collapsed="false">
      <c r="B424" s="0" t="n">
        <f aca="true">NORMSINV(RAND())</f>
        <v>-0.0700344604525454</v>
      </c>
      <c r="C424" s="0" t="n">
        <f aca="true">NORMSINV(RAND())</f>
        <v>0.449952956337021</v>
      </c>
      <c r="D424" s="0" t="n">
        <f aca="false">$C$7*EXP($C$8*B424)</f>
        <v>85823.4143090695</v>
      </c>
      <c r="E424" s="0" t="n">
        <f aca="false">$C$7*EXP($C$8*B424+$C$9*C424)</f>
        <v>98253.1638780435</v>
      </c>
      <c r="F424" s="0" t="n">
        <f aca="false">IF(D424&gt;=90000,1,0)</f>
        <v>0</v>
      </c>
      <c r="G424" s="0" t="n">
        <f aca="false">IF(E424&gt;=90000,1,0)</f>
        <v>1</v>
      </c>
      <c r="H424" s="0" t="n">
        <f aca="false">IF(E424&gt;=100000,1,0)</f>
        <v>0</v>
      </c>
      <c r="I424" s="0" t="n">
        <f aca="false">Positions!$F$2*(G424-Positions!$G$2)-Positions!$F$3*(H424-Positions!$G$3)-Positions!$F$4*(F424-Positions!$G$4)</f>
        <v>8380</v>
      </c>
      <c r="J424" s="0" t="n">
        <f aca="false">-I424</f>
        <v>-8380</v>
      </c>
    </row>
    <row r="425" customFormat="false" ht="15" hidden="false" customHeight="false" outlineLevel="0" collapsed="false">
      <c r="B425" s="0" t="n">
        <f aca="true">NORMSINV(RAND())</f>
        <v>0.698756154382374</v>
      </c>
      <c r="C425" s="0" t="n">
        <f aca="true">NORMSINV(RAND())</f>
        <v>-0.105092334039249</v>
      </c>
      <c r="D425" s="0" t="n">
        <f aca="false">$C$7*EXP($C$8*B425)</f>
        <v>99659.7457916215</v>
      </c>
      <c r="E425" s="0" t="n">
        <f aca="false">$C$7*EXP($C$8*B425+$C$9*C425)</f>
        <v>96560.6346544446</v>
      </c>
      <c r="F425" s="0" t="n">
        <f aca="false">IF(D425&gt;=90000,1,0)</f>
        <v>1</v>
      </c>
      <c r="G425" s="0" t="n">
        <f aca="false">IF(E425&gt;=90000,1,0)</f>
        <v>1</v>
      </c>
      <c r="H425" s="0" t="n">
        <f aca="false">IF(E425&gt;=100000,1,0)</f>
        <v>0</v>
      </c>
      <c r="I425" s="0" t="n">
        <f aca="false">Positions!$F$2*(G425-Positions!$G$2)-Positions!$F$3*(H425-Positions!$G$3)-Positions!$F$4*(F425-Positions!$G$4)</f>
        <v>4380</v>
      </c>
      <c r="J425" s="0" t="n">
        <f aca="false">-I425</f>
        <v>-4380</v>
      </c>
    </row>
    <row r="426" customFormat="false" ht="15" hidden="false" customHeight="false" outlineLevel="0" collapsed="false">
      <c r="B426" s="0" t="n">
        <f aca="true">NORMSINV(RAND())</f>
        <v>0.103608225860576</v>
      </c>
      <c r="C426" s="0" t="n">
        <f aca="true">NORMSINV(RAND())</f>
        <v>0.498526986829259</v>
      </c>
      <c r="D426" s="0" t="n">
        <f aca="false">$C$7*EXP($C$8*B426)</f>
        <v>88770.2756272912</v>
      </c>
      <c r="E426" s="0" t="n">
        <f aca="false">$C$7*EXP($C$8*B426+$C$9*C426)</f>
        <v>103121.589620026</v>
      </c>
      <c r="F426" s="0" t="n">
        <f aca="false">IF(D426&gt;=90000,1,0)</f>
        <v>0</v>
      </c>
      <c r="G426" s="0" t="n">
        <f aca="false">IF(E426&gt;=90000,1,0)</f>
        <v>1</v>
      </c>
      <c r="H426" s="0" t="n">
        <f aca="false">IF(E426&gt;=100000,1,0)</f>
        <v>1</v>
      </c>
      <c r="I426" s="0" t="n">
        <f aca="false">Positions!$F$2*(G426-Positions!$G$2)-Positions!$F$3*(H426-Positions!$G$3)-Positions!$F$4*(F426-Positions!$G$4)</f>
        <v>2380</v>
      </c>
      <c r="J426" s="0" t="n">
        <f aca="false">-I426</f>
        <v>-2380</v>
      </c>
    </row>
    <row r="427" customFormat="false" ht="15" hidden="false" customHeight="false" outlineLevel="0" collapsed="false">
      <c r="B427" s="0" t="n">
        <f aca="true">NORMSINV(RAND())</f>
        <v>0.745910683256655</v>
      </c>
      <c r="C427" s="0" t="n">
        <f aca="true">NORMSINV(RAND())</f>
        <v>-0.877628264978049</v>
      </c>
      <c r="D427" s="0" t="n">
        <f aca="false">$C$7*EXP($C$8*B427)</f>
        <v>100577.616240158</v>
      </c>
      <c r="E427" s="0" t="n">
        <f aca="false">$C$7*EXP($C$8*B427+$C$9*C427)</f>
        <v>77255.2750898612</v>
      </c>
      <c r="F427" s="0" t="n">
        <f aca="false">IF(D427&gt;=90000,1,0)</f>
        <v>1</v>
      </c>
      <c r="G427" s="0" t="n">
        <f aca="false">IF(E427&gt;=90000,1,0)</f>
        <v>0</v>
      </c>
      <c r="H427" s="0" t="n">
        <f aca="false">IF(E427&gt;=100000,1,0)</f>
        <v>0</v>
      </c>
      <c r="I427" s="0" t="n">
        <f aca="false">Positions!$F$2*(G427-Positions!$G$2)-Positions!$F$3*(H427-Positions!$G$3)-Positions!$F$4*(F427-Positions!$G$4)</f>
        <v>-5620</v>
      </c>
      <c r="J427" s="0" t="n">
        <f aca="false">-I427</f>
        <v>5620</v>
      </c>
    </row>
    <row r="428" customFormat="false" ht="15" hidden="false" customHeight="false" outlineLevel="0" collapsed="false">
      <c r="B428" s="0" t="n">
        <f aca="true">NORMSINV(RAND())</f>
        <v>0.133265108531703</v>
      </c>
      <c r="C428" s="0" t="n">
        <f aca="true">NORMSINV(RAND())</f>
        <v>-0.42707356723307</v>
      </c>
      <c r="D428" s="0" t="n">
        <f aca="false">$C$7*EXP($C$8*B428)</f>
        <v>89283.5996991184</v>
      </c>
      <c r="E428" s="0" t="n">
        <f aca="false">$C$7*EXP($C$8*B428+$C$9*C428)</f>
        <v>78526.783560835</v>
      </c>
      <c r="F428" s="0" t="n">
        <f aca="false">IF(D428&gt;=90000,1,0)</f>
        <v>0</v>
      </c>
      <c r="G428" s="0" t="n">
        <f aca="false">IF(E428&gt;=90000,1,0)</f>
        <v>0</v>
      </c>
      <c r="H428" s="0" t="n">
        <f aca="false">IF(E428&gt;=100000,1,0)</f>
        <v>0</v>
      </c>
      <c r="I428" s="0" t="n">
        <f aca="false">Positions!$F$2*(G428-Positions!$G$2)-Positions!$F$3*(H428-Positions!$G$3)-Positions!$F$4*(F428-Positions!$G$4)</f>
        <v>-1620</v>
      </c>
      <c r="J428" s="0" t="n">
        <f aca="false">-I428</f>
        <v>1620</v>
      </c>
    </row>
    <row r="429" customFormat="false" ht="15" hidden="false" customHeight="false" outlineLevel="0" collapsed="false">
      <c r="B429" s="0" t="n">
        <f aca="true">NORMSINV(RAND())</f>
        <v>0.173012099952243</v>
      </c>
      <c r="C429" s="0" t="n">
        <f aca="true">NORMSINV(RAND())</f>
        <v>0.168023214528899</v>
      </c>
      <c r="D429" s="0" t="n">
        <f aca="false">$C$7*EXP($C$8*B429)</f>
        <v>89976.2291941042</v>
      </c>
      <c r="E429" s="0" t="n">
        <f aca="false">$C$7*EXP($C$8*B429+$C$9*C429)</f>
        <v>94637.4422355653</v>
      </c>
      <c r="F429" s="0" t="n">
        <f aca="false">IF(D429&gt;=90000,1,0)</f>
        <v>0</v>
      </c>
      <c r="G429" s="0" t="n">
        <f aca="false">IF(E429&gt;=90000,1,0)</f>
        <v>1</v>
      </c>
      <c r="H429" s="0" t="n">
        <f aca="false">IF(E429&gt;=100000,1,0)</f>
        <v>0</v>
      </c>
      <c r="I429" s="0" t="n">
        <f aca="false">Positions!$F$2*(G429-Positions!$G$2)-Positions!$F$3*(H429-Positions!$G$3)-Positions!$F$4*(F429-Positions!$G$4)</f>
        <v>8380</v>
      </c>
      <c r="J429" s="0" t="n">
        <f aca="false">-I429</f>
        <v>-8380</v>
      </c>
    </row>
    <row r="430" customFormat="false" ht="15" hidden="false" customHeight="false" outlineLevel="0" collapsed="false">
      <c r="B430" s="0" t="n">
        <f aca="true">NORMSINV(RAND())</f>
        <v>-0.751312911404925</v>
      </c>
      <c r="C430" s="0" t="n">
        <f aca="true">NORMSINV(RAND())</f>
        <v>-2.13847377537243</v>
      </c>
      <c r="D430" s="0" t="n">
        <f aca="false">$C$7*EXP($C$8*B430)</f>
        <v>75176.3129364168</v>
      </c>
      <c r="E430" s="0" t="n">
        <f aca="false">$C$7*EXP($C$8*B430+$C$9*C430)</f>
        <v>39528.1176312831</v>
      </c>
      <c r="F430" s="0" t="n">
        <f aca="false">IF(D430&gt;=90000,1,0)</f>
        <v>0</v>
      </c>
      <c r="G430" s="0" t="n">
        <f aca="false">IF(E430&gt;=90000,1,0)</f>
        <v>0</v>
      </c>
      <c r="H430" s="0" t="n">
        <f aca="false">IF(E430&gt;=100000,1,0)</f>
        <v>0</v>
      </c>
      <c r="I430" s="0" t="n">
        <f aca="false">Positions!$F$2*(G430-Positions!$G$2)-Positions!$F$3*(H430-Positions!$G$3)-Positions!$F$4*(F430-Positions!$G$4)</f>
        <v>-1620</v>
      </c>
      <c r="J430" s="0" t="n">
        <f aca="false">-I430</f>
        <v>1620</v>
      </c>
    </row>
    <row r="431" customFormat="false" ht="15" hidden="false" customHeight="false" outlineLevel="0" collapsed="false">
      <c r="B431" s="0" t="n">
        <f aca="true">NORMSINV(RAND())</f>
        <v>-1.05895136600471</v>
      </c>
      <c r="C431" s="0" t="n">
        <f aca="true">NORMSINV(RAND())</f>
        <v>-0.465552627845254</v>
      </c>
      <c r="D431" s="0" t="n">
        <f aca="false">$C$7*EXP($C$8*B431)</f>
        <v>70811.7142268905</v>
      </c>
      <c r="E431" s="0" t="n">
        <f aca="false">$C$7*EXP($C$8*B431+$C$9*C431)</f>
        <v>61564.1426391426</v>
      </c>
      <c r="F431" s="0" t="n">
        <f aca="false">IF(D431&gt;=90000,1,0)</f>
        <v>0</v>
      </c>
      <c r="G431" s="0" t="n">
        <f aca="false">IF(E431&gt;=90000,1,0)</f>
        <v>0</v>
      </c>
      <c r="H431" s="0" t="n">
        <f aca="false">IF(E431&gt;=100000,1,0)</f>
        <v>0</v>
      </c>
      <c r="I431" s="0" t="n">
        <f aca="false">Positions!$F$2*(G431-Positions!$G$2)-Positions!$F$3*(H431-Positions!$G$3)-Positions!$F$4*(F431-Positions!$G$4)</f>
        <v>-1620</v>
      </c>
      <c r="J431" s="0" t="n">
        <f aca="false">-I431</f>
        <v>1620</v>
      </c>
    </row>
    <row r="432" customFormat="false" ht="15" hidden="false" customHeight="false" outlineLevel="0" collapsed="false">
      <c r="B432" s="0" t="n">
        <f aca="true">NORMSINV(RAND())</f>
        <v>1.16441079561467</v>
      </c>
      <c r="C432" s="0" t="n">
        <f aca="true">NORMSINV(RAND())</f>
        <v>0.76168347022793</v>
      </c>
      <c r="D432" s="0" t="n">
        <f aca="false">$C$7*EXP($C$8*B432)</f>
        <v>109103.334015991</v>
      </c>
      <c r="E432" s="0" t="n">
        <f aca="false">$C$7*EXP($C$8*B432+$C$9*C432)</f>
        <v>137174.940156855</v>
      </c>
      <c r="F432" s="0" t="n">
        <f aca="false">IF(D432&gt;=90000,1,0)</f>
        <v>1</v>
      </c>
      <c r="G432" s="0" t="n">
        <f aca="false">IF(E432&gt;=90000,1,0)</f>
        <v>1</v>
      </c>
      <c r="H432" s="0" t="n">
        <f aca="false">IF(E432&gt;=100000,1,0)</f>
        <v>1</v>
      </c>
      <c r="I432" s="0" t="n">
        <f aca="false">Positions!$F$2*(G432-Positions!$G$2)-Positions!$F$3*(H432-Positions!$G$3)-Positions!$F$4*(F432-Positions!$G$4)</f>
        <v>-1620</v>
      </c>
      <c r="J432" s="0" t="n">
        <f aca="false">-I432</f>
        <v>1620</v>
      </c>
    </row>
    <row r="433" customFormat="false" ht="15" hidden="false" customHeight="false" outlineLevel="0" collapsed="false">
      <c r="B433" s="0" t="n">
        <f aca="true">NORMSINV(RAND())</f>
        <v>0.220709781821603</v>
      </c>
      <c r="C433" s="0" t="n">
        <f aca="true">NORMSINV(RAND())</f>
        <v>1.17749258482597</v>
      </c>
      <c r="D433" s="0" t="n">
        <f aca="false">$C$7*EXP($C$8*B433)</f>
        <v>90814.5036447829</v>
      </c>
      <c r="E433" s="0" t="n">
        <f aca="false">$C$7*EXP($C$8*B433+$C$9*C433)</f>
        <v>129382.427181086</v>
      </c>
      <c r="F433" s="0" t="n">
        <f aca="false">IF(D433&gt;=90000,1,0)</f>
        <v>1</v>
      </c>
      <c r="G433" s="0" t="n">
        <f aca="false">IF(E433&gt;=90000,1,0)</f>
        <v>1</v>
      </c>
      <c r="H433" s="0" t="n">
        <f aca="false">IF(E433&gt;=100000,1,0)</f>
        <v>1</v>
      </c>
      <c r="I433" s="0" t="n">
        <f aca="false">Positions!$F$2*(G433-Positions!$G$2)-Positions!$F$3*(H433-Positions!$G$3)-Positions!$F$4*(F433-Positions!$G$4)</f>
        <v>-1620</v>
      </c>
      <c r="J433" s="0" t="n">
        <f aca="false">-I433</f>
        <v>1620</v>
      </c>
    </row>
    <row r="434" customFormat="false" ht="15" hidden="false" customHeight="false" outlineLevel="0" collapsed="false">
      <c r="B434" s="0" t="n">
        <f aca="true">NORMSINV(RAND())</f>
        <v>-0.0182207732648113</v>
      </c>
      <c r="C434" s="0" t="n">
        <f aca="true">NORMSINV(RAND())</f>
        <v>2.30765995464865</v>
      </c>
      <c r="D434" s="0" t="n">
        <f aca="false">$C$7*EXP($C$8*B434)</f>
        <v>86692.3457390326</v>
      </c>
      <c r="E434" s="0" t="n">
        <f aca="false">$C$7*EXP($C$8*B434+$C$9*C434)</f>
        <v>173477.307093551</v>
      </c>
      <c r="F434" s="0" t="n">
        <f aca="false">IF(D434&gt;=90000,1,0)</f>
        <v>0</v>
      </c>
      <c r="G434" s="0" t="n">
        <f aca="false">IF(E434&gt;=90000,1,0)</f>
        <v>1</v>
      </c>
      <c r="H434" s="0" t="n">
        <f aca="false">IF(E434&gt;=100000,1,0)</f>
        <v>1</v>
      </c>
      <c r="I434" s="0" t="n">
        <f aca="false">Positions!$F$2*(G434-Positions!$G$2)-Positions!$F$3*(H434-Positions!$G$3)-Positions!$F$4*(F434-Positions!$G$4)</f>
        <v>2380</v>
      </c>
      <c r="J434" s="0" t="n">
        <f aca="false">-I434</f>
        <v>-2380</v>
      </c>
    </row>
    <row r="435" customFormat="false" ht="15" hidden="false" customHeight="false" outlineLevel="0" collapsed="false">
      <c r="B435" s="0" t="n">
        <f aca="true">NORMSINV(RAND())</f>
        <v>-2.56234090454955</v>
      </c>
      <c r="C435" s="0" t="n">
        <f aca="true">NORMSINV(RAND())</f>
        <v>-0.18981646012744</v>
      </c>
      <c r="D435" s="0" t="n">
        <f aca="false">$C$7*EXP($C$8*B435)</f>
        <v>52864.50386276</v>
      </c>
      <c r="E435" s="0" t="n">
        <f aca="false">$C$7*EXP($C$8*B435+$C$9*C435)</f>
        <v>49932.5649895112</v>
      </c>
      <c r="F435" s="0" t="n">
        <f aca="false">IF(D435&gt;=90000,1,0)</f>
        <v>0</v>
      </c>
      <c r="G435" s="0" t="n">
        <f aca="false">IF(E435&gt;=90000,1,0)</f>
        <v>0</v>
      </c>
      <c r="H435" s="0" t="n">
        <f aca="false">IF(E435&gt;=100000,1,0)</f>
        <v>0</v>
      </c>
      <c r="I435" s="0" t="n">
        <f aca="false">Positions!$F$2*(G435-Positions!$G$2)-Positions!$F$3*(H435-Positions!$G$3)-Positions!$F$4*(F435-Positions!$G$4)</f>
        <v>-1620</v>
      </c>
      <c r="J435" s="0" t="n">
        <f aca="false">-I435</f>
        <v>1620</v>
      </c>
    </row>
    <row r="436" customFormat="false" ht="15" hidden="false" customHeight="false" outlineLevel="0" collapsed="false">
      <c r="B436" s="0" t="n">
        <f aca="true">NORMSINV(RAND())</f>
        <v>1.21212502183721</v>
      </c>
      <c r="C436" s="0" t="n">
        <f aca="true">NORMSINV(RAND())</f>
        <v>1.03433991220023</v>
      </c>
      <c r="D436" s="0" t="n">
        <f aca="false">$C$7*EXP($C$8*B436)</f>
        <v>110120.162669114</v>
      </c>
      <c r="E436" s="0" t="n">
        <f aca="false">$C$7*EXP($C$8*B436+$C$9*C436)</f>
        <v>150279.082544563</v>
      </c>
      <c r="F436" s="0" t="n">
        <f aca="false">IF(D436&gt;=90000,1,0)</f>
        <v>1</v>
      </c>
      <c r="G436" s="0" t="n">
        <f aca="false">IF(E436&gt;=90000,1,0)</f>
        <v>1</v>
      </c>
      <c r="H436" s="0" t="n">
        <f aca="false">IF(E436&gt;=100000,1,0)</f>
        <v>1</v>
      </c>
      <c r="I436" s="0" t="n">
        <f aca="false">Positions!$F$2*(G436-Positions!$G$2)-Positions!$F$3*(H436-Positions!$G$3)-Positions!$F$4*(F436-Positions!$G$4)</f>
        <v>-1620</v>
      </c>
      <c r="J436" s="0" t="n">
        <f aca="false">-I436</f>
        <v>1620</v>
      </c>
    </row>
    <row r="437" customFormat="false" ht="15" hidden="false" customHeight="false" outlineLevel="0" collapsed="false">
      <c r="B437" s="0" t="n">
        <f aca="true">NORMSINV(RAND())</f>
        <v>-1.22971853400923</v>
      </c>
      <c r="C437" s="0" t="n">
        <f aca="true">NORMSINV(RAND())</f>
        <v>0.350365172243638</v>
      </c>
      <c r="D437" s="0" t="n">
        <f aca="false">$C$7*EXP($C$8*B437)</f>
        <v>68499.2988963747</v>
      </c>
      <c r="E437" s="0" t="n">
        <f aca="false">$C$7*EXP($C$8*B437+$C$9*C437)</f>
        <v>76107.2150965316</v>
      </c>
      <c r="F437" s="0" t="n">
        <f aca="false">IF(D437&gt;=90000,1,0)</f>
        <v>0</v>
      </c>
      <c r="G437" s="0" t="n">
        <f aca="false">IF(E437&gt;=90000,1,0)</f>
        <v>0</v>
      </c>
      <c r="H437" s="0" t="n">
        <f aca="false">IF(E437&gt;=100000,1,0)</f>
        <v>0</v>
      </c>
      <c r="I437" s="0" t="n">
        <f aca="false">Positions!$F$2*(G437-Positions!$G$2)-Positions!$F$3*(H437-Positions!$G$3)-Positions!$F$4*(F437-Positions!$G$4)</f>
        <v>-1620</v>
      </c>
      <c r="J437" s="0" t="n">
        <f aca="false">-I437</f>
        <v>1620</v>
      </c>
    </row>
    <row r="438" customFormat="false" ht="15" hidden="false" customHeight="false" outlineLevel="0" collapsed="false">
      <c r="B438" s="0" t="n">
        <f aca="true">NORMSINV(RAND())</f>
        <v>0.321765544709503</v>
      </c>
      <c r="C438" s="0" t="n">
        <f aca="true">NORMSINV(RAND())</f>
        <v>2.2361882880225</v>
      </c>
      <c r="D438" s="0" t="n">
        <f aca="false">$C$7*EXP($C$8*B438)</f>
        <v>92616.4239580718</v>
      </c>
      <c r="E438" s="0" t="n">
        <f aca="false">$C$7*EXP($C$8*B438+$C$9*C438)</f>
        <v>181392.528858397</v>
      </c>
      <c r="F438" s="0" t="n">
        <f aca="false">IF(D438&gt;=90000,1,0)</f>
        <v>1</v>
      </c>
      <c r="G438" s="0" t="n">
        <f aca="false">IF(E438&gt;=90000,1,0)</f>
        <v>1</v>
      </c>
      <c r="H438" s="0" t="n">
        <f aca="false">IF(E438&gt;=100000,1,0)</f>
        <v>1</v>
      </c>
      <c r="I438" s="0" t="n">
        <f aca="false">Positions!$F$2*(G438-Positions!$G$2)-Positions!$F$3*(H438-Positions!$G$3)-Positions!$F$4*(F438-Positions!$G$4)</f>
        <v>-1620</v>
      </c>
      <c r="J438" s="0" t="n">
        <f aca="false">-I438</f>
        <v>1620</v>
      </c>
    </row>
    <row r="439" customFormat="false" ht="15" hidden="false" customHeight="false" outlineLevel="0" collapsed="false">
      <c r="B439" s="0" t="n">
        <f aca="true">NORMSINV(RAND())</f>
        <v>-0.389220613191088</v>
      </c>
      <c r="C439" s="0" t="n">
        <f aca="true">NORMSINV(RAND())</f>
        <v>-0.239757720133249</v>
      </c>
      <c r="D439" s="0" t="n">
        <f aca="false">$C$7*EXP($C$8*B439)</f>
        <v>80659.3703021273</v>
      </c>
      <c r="E439" s="0" t="n">
        <f aca="false">$C$7*EXP($C$8*B439+$C$9*C439)</f>
        <v>75050.7052792118</v>
      </c>
      <c r="F439" s="0" t="n">
        <f aca="false">IF(D439&gt;=90000,1,0)</f>
        <v>0</v>
      </c>
      <c r="G439" s="0" t="n">
        <f aca="false">IF(E439&gt;=90000,1,0)</f>
        <v>0</v>
      </c>
      <c r="H439" s="0" t="n">
        <f aca="false">IF(E439&gt;=100000,1,0)</f>
        <v>0</v>
      </c>
      <c r="I439" s="0" t="n">
        <f aca="false">Positions!$F$2*(G439-Positions!$G$2)-Positions!$F$3*(H439-Positions!$G$3)-Positions!$F$4*(F439-Positions!$G$4)</f>
        <v>-1620</v>
      </c>
      <c r="J439" s="0" t="n">
        <f aca="false">-I439</f>
        <v>1620</v>
      </c>
    </row>
    <row r="440" customFormat="false" ht="15" hidden="false" customHeight="false" outlineLevel="0" collapsed="false">
      <c r="B440" s="0" t="n">
        <f aca="true">NORMSINV(RAND())</f>
        <v>-1.47336553651247</v>
      </c>
      <c r="C440" s="0" t="n">
        <f aca="true">NORMSINV(RAND())</f>
        <v>-1.37852987304711</v>
      </c>
      <c r="D440" s="0" t="n">
        <f aca="false">$C$7*EXP($C$8*B440)</f>
        <v>65330.1156288902</v>
      </c>
      <c r="E440" s="0" t="n">
        <f aca="false">$C$7*EXP($C$8*B440+$C$9*C440)</f>
        <v>43166.6352383108</v>
      </c>
      <c r="F440" s="0" t="n">
        <f aca="false">IF(D440&gt;=90000,1,0)</f>
        <v>0</v>
      </c>
      <c r="G440" s="0" t="n">
        <f aca="false">IF(E440&gt;=90000,1,0)</f>
        <v>0</v>
      </c>
      <c r="H440" s="0" t="n">
        <f aca="false">IF(E440&gt;=100000,1,0)</f>
        <v>0</v>
      </c>
      <c r="I440" s="0" t="n">
        <f aca="false">Positions!$F$2*(G440-Positions!$G$2)-Positions!$F$3*(H440-Positions!$G$3)-Positions!$F$4*(F440-Positions!$G$4)</f>
        <v>-1620</v>
      </c>
      <c r="J440" s="0" t="n">
        <f aca="false">-I440</f>
        <v>1620</v>
      </c>
    </row>
    <row r="441" customFormat="false" ht="15" hidden="false" customHeight="false" outlineLevel="0" collapsed="false">
      <c r="B441" s="0" t="n">
        <f aca="true">NORMSINV(RAND())</f>
        <v>1.05830140038281</v>
      </c>
      <c r="C441" s="0" t="n">
        <f aca="true">NORMSINV(RAND())</f>
        <v>0.902522287347963</v>
      </c>
      <c r="D441" s="0" t="n">
        <f aca="false">$C$7*EXP($C$8*B441)</f>
        <v>106875.587824478</v>
      </c>
      <c r="E441" s="0" t="n">
        <f aca="false">$C$7*EXP($C$8*B441+$C$9*C441)</f>
        <v>140185.015088847</v>
      </c>
      <c r="F441" s="0" t="n">
        <f aca="false">IF(D441&gt;=90000,1,0)</f>
        <v>1</v>
      </c>
      <c r="G441" s="0" t="n">
        <f aca="false">IF(E441&gt;=90000,1,0)</f>
        <v>1</v>
      </c>
      <c r="H441" s="0" t="n">
        <f aca="false">IF(E441&gt;=100000,1,0)</f>
        <v>1</v>
      </c>
      <c r="I441" s="0" t="n">
        <f aca="false">Positions!$F$2*(G441-Positions!$G$2)-Positions!$F$3*(H441-Positions!$G$3)-Positions!$F$4*(F441-Positions!$G$4)</f>
        <v>-1620</v>
      </c>
      <c r="J441" s="0" t="n">
        <f aca="false">-I441</f>
        <v>1620</v>
      </c>
    </row>
    <row r="442" customFormat="false" ht="15" hidden="false" customHeight="false" outlineLevel="0" collapsed="false">
      <c r="B442" s="0" t="n">
        <f aca="true">NORMSINV(RAND())</f>
        <v>0.119675103993345</v>
      </c>
      <c r="C442" s="0" t="n">
        <f aca="true">NORMSINV(RAND())</f>
        <v>-1.2208928064388</v>
      </c>
      <c r="D442" s="0" t="n">
        <f aca="false">$C$7*EXP($C$8*B442)</f>
        <v>89048.0060530144</v>
      </c>
      <c r="E442" s="0" t="n">
        <f aca="false">$C$7*EXP($C$8*B442+$C$9*C442)</f>
        <v>61693.3392715472</v>
      </c>
      <c r="F442" s="0" t="n">
        <f aca="false">IF(D442&gt;=90000,1,0)</f>
        <v>0</v>
      </c>
      <c r="G442" s="0" t="n">
        <f aca="false">IF(E442&gt;=90000,1,0)</f>
        <v>0</v>
      </c>
      <c r="H442" s="0" t="n">
        <f aca="false">IF(E442&gt;=100000,1,0)</f>
        <v>0</v>
      </c>
      <c r="I442" s="0" t="n">
        <f aca="false">Positions!$F$2*(G442-Positions!$G$2)-Positions!$F$3*(H442-Positions!$G$3)-Positions!$F$4*(F442-Positions!$G$4)</f>
        <v>-1620</v>
      </c>
      <c r="J442" s="0" t="n">
        <f aca="false">-I442</f>
        <v>1620</v>
      </c>
    </row>
    <row r="443" customFormat="false" ht="15" hidden="false" customHeight="false" outlineLevel="0" collapsed="false">
      <c r="B443" s="0" t="n">
        <f aca="true">NORMSINV(RAND())</f>
        <v>0.224525847404242</v>
      </c>
      <c r="C443" s="0" t="n">
        <f aca="true">NORMSINV(RAND())</f>
        <v>0.652957438238929</v>
      </c>
      <c r="D443" s="0" t="n">
        <f aca="false">$C$7*EXP($C$8*B443)</f>
        <v>90881.9064638535</v>
      </c>
      <c r="E443" s="0" t="n">
        <f aca="false">$C$7*EXP($C$8*B443+$C$9*C443)</f>
        <v>110591.09246015</v>
      </c>
      <c r="F443" s="0" t="n">
        <f aca="false">IF(D443&gt;=90000,1,0)</f>
        <v>1</v>
      </c>
      <c r="G443" s="0" t="n">
        <f aca="false">IF(E443&gt;=90000,1,0)</f>
        <v>1</v>
      </c>
      <c r="H443" s="0" t="n">
        <f aca="false">IF(E443&gt;=100000,1,0)</f>
        <v>1</v>
      </c>
      <c r="I443" s="0" t="n">
        <f aca="false">Positions!$F$2*(G443-Positions!$G$2)-Positions!$F$3*(H443-Positions!$G$3)-Positions!$F$4*(F443-Positions!$G$4)</f>
        <v>-1620</v>
      </c>
      <c r="J443" s="0" t="n">
        <f aca="false">-I443</f>
        <v>1620</v>
      </c>
    </row>
    <row r="444" customFormat="false" ht="15" hidden="false" customHeight="false" outlineLevel="0" collapsed="false">
      <c r="B444" s="0" t="n">
        <f aca="true">NORMSINV(RAND())</f>
        <v>-1.12055127663596</v>
      </c>
      <c r="C444" s="0" t="n">
        <f aca="true">NORMSINV(RAND())</f>
        <v>-1.17481823262741</v>
      </c>
      <c r="D444" s="0" t="n">
        <f aca="false">$C$7*EXP($C$8*B444)</f>
        <v>69968.7036080144</v>
      </c>
      <c r="E444" s="0" t="n">
        <f aca="false">$C$7*EXP($C$8*B444+$C$9*C444)</f>
        <v>49151.059042717</v>
      </c>
      <c r="F444" s="0" t="n">
        <f aca="false">IF(D444&gt;=90000,1,0)</f>
        <v>0</v>
      </c>
      <c r="G444" s="0" t="n">
        <f aca="false">IF(E444&gt;=90000,1,0)</f>
        <v>0</v>
      </c>
      <c r="H444" s="0" t="n">
        <f aca="false">IF(E444&gt;=100000,1,0)</f>
        <v>0</v>
      </c>
      <c r="I444" s="0" t="n">
        <f aca="false">Positions!$F$2*(G444-Positions!$G$2)-Positions!$F$3*(H444-Positions!$G$3)-Positions!$F$4*(F444-Positions!$G$4)</f>
        <v>-1620</v>
      </c>
      <c r="J444" s="0" t="n">
        <f aca="false">-I444</f>
        <v>1620</v>
      </c>
    </row>
    <row r="445" customFormat="false" ht="15" hidden="false" customHeight="false" outlineLevel="0" collapsed="false">
      <c r="B445" s="0" t="n">
        <f aca="true">NORMSINV(RAND())</f>
        <v>-0.620916145202398</v>
      </c>
      <c r="C445" s="0" t="n">
        <f aca="true">NORMSINV(RAND())</f>
        <v>0.0252983213942026</v>
      </c>
      <c r="D445" s="0" t="n">
        <f aca="false">$C$7*EXP($C$8*B445)</f>
        <v>77106.5493148294</v>
      </c>
      <c r="E445" s="0" t="n">
        <f aca="false">$C$7*EXP($C$8*B445+$C$9*C445)</f>
        <v>77695.1536577805</v>
      </c>
      <c r="F445" s="0" t="n">
        <f aca="false">IF(D445&gt;=90000,1,0)</f>
        <v>0</v>
      </c>
      <c r="G445" s="0" t="n">
        <f aca="false">IF(E445&gt;=90000,1,0)</f>
        <v>0</v>
      </c>
      <c r="H445" s="0" t="n">
        <f aca="false">IF(E445&gt;=100000,1,0)</f>
        <v>0</v>
      </c>
      <c r="I445" s="0" t="n">
        <f aca="false">Positions!$F$2*(G445-Positions!$G$2)-Positions!$F$3*(H445-Positions!$G$3)-Positions!$F$4*(F445-Positions!$G$4)</f>
        <v>-1620</v>
      </c>
      <c r="J445" s="0" t="n">
        <f aca="false">-I445</f>
        <v>1620</v>
      </c>
    </row>
    <row r="446" customFormat="false" ht="15" hidden="false" customHeight="false" outlineLevel="0" collapsed="false">
      <c r="B446" s="0" t="n">
        <f aca="true">NORMSINV(RAND())</f>
        <v>-0.523439606473445</v>
      </c>
      <c r="C446" s="0" t="n">
        <f aca="true">NORMSINV(RAND())</f>
        <v>-0.155904256895944</v>
      </c>
      <c r="D446" s="0" t="n">
        <f aca="false">$C$7*EXP($C$8*B446)</f>
        <v>78581.7770045863</v>
      </c>
      <c r="E446" s="0" t="n">
        <f aca="false">$C$7*EXP($C$8*B446+$C$9*C446)</f>
        <v>74984.0258033847</v>
      </c>
      <c r="F446" s="0" t="n">
        <f aca="false">IF(D446&gt;=90000,1,0)</f>
        <v>0</v>
      </c>
      <c r="G446" s="0" t="n">
        <f aca="false">IF(E446&gt;=90000,1,0)</f>
        <v>0</v>
      </c>
      <c r="H446" s="0" t="n">
        <f aca="false">IF(E446&gt;=100000,1,0)</f>
        <v>0</v>
      </c>
      <c r="I446" s="0" t="n">
        <f aca="false">Positions!$F$2*(G446-Positions!$G$2)-Positions!$F$3*(H446-Positions!$G$3)-Positions!$F$4*(F446-Positions!$G$4)</f>
        <v>-1620</v>
      </c>
      <c r="J446" s="0" t="n">
        <f aca="false">-I446</f>
        <v>1620</v>
      </c>
    </row>
    <row r="447" customFormat="false" ht="15" hidden="false" customHeight="false" outlineLevel="0" collapsed="false">
      <c r="B447" s="0" t="n">
        <f aca="true">NORMSINV(RAND())</f>
        <v>1.39751250976106</v>
      </c>
      <c r="C447" s="0" t="n">
        <f aca="true">NORMSINV(RAND())</f>
        <v>1.01186242626808</v>
      </c>
      <c r="D447" s="0" t="n">
        <f aca="false">$C$7*EXP($C$8*B447)</f>
        <v>114161.67033767</v>
      </c>
      <c r="E447" s="0" t="n">
        <f aca="false">$C$7*EXP($C$8*B447+$C$9*C447)</f>
        <v>154745.347120626</v>
      </c>
      <c r="F447" s="0" t="n">
        <f aca="false">IF(D447&gt;=90000,1,0)</f>
        <v>1</v>
      </c>
      <c r="G447" s="0" t="n">
        <f aca="false">IF(E447&gt;=90000,1,0)</f>
        <v>1</v>
      </c>
      <c r="H447" s="0" t="n">
        <f aca="false">IF(E447&gt;=100000,1,0)</f>
        <v>1</v>
      </c>
      <c r="I447" s="0" t="n">
        <f aca="false">Positions!$F$2*(G447-Positions!$G$2)-Positions!$F$3*(H447-Positions!$G$3)-Positions!$F$4*(F447-Positions!$G$4)</f>
        <v>-1620</v>
      </c>
      <c r="J447" s="0" t="n">
        <f aca="false">-I447</f>
        <v>1620</v>
      </c>
    </row>
    <row r="448" customFormat="false" ht="15" hidden="false" customHeight="false" outlineLevel="0" collapsed="false">
      <c r="B448" s="0" t="n">
        <f aca="true">NORMSINV(RAND())</f>
        <v>0.268486471826669</v>
      </c>
      <c r="C448" s="0" t="n">
        <f aca="true">NORMSINV(RAND())</f>
        <v>-0.247767850906744</v>
      </c>
      <c r="D448" s="0" t="n">
        <f aca="false">$C$7*EXP($C$8*B448)</f>
        <v>91661.99598439</v>
      </c>
      <c r="E448" s="0" t="n">
        <f aca="false">$C$7*EXP($C$8*B448+$C$9*C448)</f>
        <v>85083.1477504202</v>
      </c>
      <c r="F448" s="0" t="n">
        <f aca="false">IF(D448&gt;=90000,1,0)</f>
        <v>1</v>
      </c>
      <c r="G448" s="0" t="n">
        <f aca="false">IF(E448&gt;=90000,1,0)</f>
        <v>0</v>
      </c>
      <c r="H448" s="0" t="n">
        <f aca="false">IF(E448&gt;=100000,1,0)</f>
        <v>0</v>
      </c>
      <c r="I448" s="0" t="n">
        <f aca="false">Positions!$F$2*(G448-Positions!$G$2)-Positions!$F$3*(H448-Positions!$G$3)-Positions!$F$4*(F448-Positions!$G$4)</f>
        <v>-5620</v>
      </c>
      <c r="J448" s="0" t="n">
        <f aca="false">-I448</f>
        <v>5620</v>
      </c>
    </row>
    <row r="449" customFormat="false" ht="15" hidden="false" customHeight="false" outlineLevel="0" collapsed="false">
      <c r="B449" s="0" t="n">
        <f aca="true">NORMSINV(RAND())</f>
        <v>-2.00224105500212</v>
      </c>
      <c r="C449" s="0" t="n">
        <f aca="true">NORMSINV(RAND())</f>
        <v>-0.539787766269168</v>
      </c>
      <c r="D449" s="0" t="n">
        <f aca="false">$C$7*EXP($C$8*B449)</f>
        <v>58946.3651888014</v>
      </c>
      <c r="E449" s="0" t="n">
        <f aca="false">$C$7*EXP($C$8*B449+$C$9*C449)</f>
        <v>50117.3916485303</v>
      </c>
      <c r="F449" s="0" t="n">
        <f aca="false">IF(D449&gt;=90000,1,0)</f>
        <v>0</v>
      </c>
      <c r="G449" s="0" t="n">
        <f aca="false">IF(E449&gt;=90000,1,0)</f>
        <v>0</v>
      </c>
      <c r="H449" s="0" t="n">
        <f aca="false">IF(E449&gt;=100000,1,0)</f>
        <v>0</v>
      </c>
      <c r="I449" s="0" t="n">
        <f aca="false">Positions!$F$2*(G449-Positions!$G$2)-Positions!$F$3*(H449-Positions!$G$3)-Positions!$F$4*(F449-Positions!$G$4)</f>
        <v>-1620</v>
      </c>
      <c r="J449" s="0" t="n">
        <f aca="false">-I449</f>
        <v>1620</v>
      </c>
    </row>
    <row r="450" customFormat="false" ht="15" hidden="false" customHeight="false" outlineLevel="0" collapsed="false">
      <c r="B450" s="0" t="n">
        <f aca="true">NORMSINV(RAND())</f>
        <v>-1.06422471443518</v>
      </c>
      <c r="C450" s="0" t="n">
        <f aca="true">NORMSINV(RAND())</f>
        <v>0.46751484096257</v>
      </c>
      <c r="D450" s="0" t="n">
        <f aca="false">$C$7*EXP($C$8*B450)</f>
        <v>70739.1512881118</v>
      </c>
      <c r="E450" s="0" t="n">
        <f aca="false">$C$7*EXP($C$8*B450+$C$9*C450)</f>
        <v>81412.9106011837</v>
      </c>
      <c r="F450" s="0" t="n">
        <f aca="false">IF(D450&gt;=90000,1,0)</f>
        <v>0</v>
      </c>
      <c r="G450" s="0" t="n">
        <f aca="false">IF(E450&gt;=90000,1,0)</f>
        <v>0</v>
      </c>
      <c r="H450" s="0" t="n">
        <f aca="false">IF(E450&gt;=100000,1,0)</f>
        <v>0</v>
      </c>
      <c r="I450" s="0" t="n">
        <f aca="false">Positions!$F$2*(G450-Positions!$G$2)-Positions!$F$3*(H450-Positions!$G$3)-Positions!$F$4*(F450-Positions!$G$4)</f>
        <v>-1620</v>
      </c>
      <c r="J450" s="0" t="n">
        <f aca="false">-I450</f>
        <v>1620</v>
      </c>
    </row>
    <row r="451" customFormat="false" ht="15" hidden="false" customHeight="false" outlineLevel="0" collapsed="false">
      <c r="B451" s="0" t="n">
        <f aca="true">NORMSINV(RAND())</f>
        <v>0.3928369011744</v>
      </c>
      <c r="C451" s="0" t="n">
        <f aca="true">NORMSINV(RAND())</f>
        <v>1.68541026659056</v>
      </c>
      <c r="D451" s="0" t="n">
        <f aca="false">$C$7*EXP($C$8*B451)</f>
        <v>93905.0665335945</v>
      </c>
      <c r="E451" s="0" t="n">
        <f aca="false">$C$7*EXP($C$8*B451+$C$9*C451)</f>
        <v>155853.686230855</v>
      </c>
      <c r="F451" s="0" t="n">
        <f aca="false">IF(D451&gt;=90000,1,0)</f>
        <v>1</v>
      </c>
      <c r="G451" s="0" t="n">
        <f aca="false">IF(E451&gt;=90000,1,0)</f>
        <v>1</v>
      </c>
      <c r="H451" s="0" t="n">
        <f aca="false">IF(E451&gt;=100000,1,0)</f>
        <v>1</v>
      </c>
      <c r="I451" s="0" t="n">
        <f aca="false">Positions!$F$2*(G451-Positions!$G$2)-Positions!$F$3*(H451-Positions!$G$3)-Positions!$F$4*(F451-Positions!$G$4)</f>
        <v>-1620</v>
      </c>
      <c r="J451" s="0" t="n">
        <f aca="false">-I451</f>
        <v>1620</v>
      </c>
    </row>
    <row r="452" customFormat="false" ht="15" hidden="false" customHeight="false" outlineLevel="0" collapsed="false">
      <c r="B452" s="0" t="n">
        <f aca="true">NORMSINV(RAND())</f>
        <v>-0.789354755661487</v>
      </c>
      <c r="C452" s="0" t="n">
        <f aca="true">NORMSINV(RAND())</f>
        <v>1.6949595289703</v>
      </c>
      <c r="D452" s="0" t="n">
        <f aca="false">$C$7*EXP($C$8*B452)</f>
        <v>74622.3465483582</v>
      </c>
      <c r="E452" s="0" t="n">
        <f aca="false">$C$7*EXP($C$8*B452+$C$9*C452)</f>
        <v>124206.292616022</v>
      </c>
      <c r="F452" s="0" t="n">
        <f aca="false">IF(D452&gt;=90000,1,0)</f>
        <v>0</v>
      </c>
      <c r="G452" s="0" t="n">
        <f aca="false">IF(E452&gt;=90000,1,0)</f>
        <v>1</v>
      </c>
      <c r="H452" s="0" t="n">
        <f aca="false">IF(E452&gt;=100000,1,0)</f>
        <v>1</v>
      </c>
      <c r="I452" s="0" t="n">
        <f aca="false">Positions!$F$2*(G452-Positions!$G$2)-Positions!$F$3*(H452-Positions!$G$3)-Positions!$F$4*(F452-Positions!$G$4)</f>
        <v>2380</v>
      </c>
      <c r="J452" s="0" t="n">
        <f aca="false">-I452</f>
        <v>-2380</v>
      </c>
    </row>
    <row r="453" customFormat="false" ht="15" hidden="false" customHeight="false" outlineLevel="0" collapsed="false">
      <c r="B453" s="0" t="n">
        <f aca="true">NORMSINV(RAND())</f>
        <v>0.229501508734524</v>
      </c>
      <c r="C453" s="0" t="n">
        <f aca="true">NORMSINV(RAND())</f>
        <v>2.69381747085838</v>
      </c>
      <c r="D453" s="0" t="n">
        <f aca="false">$C$7*EXP($C$8*B453)</f>
        <v>90969.8662615233</v>
      </c>
      <c r="E453" s="0" t="n">
        <f aca="false">$C$7*EXP($C$8*B453+$C$9*C453)</f>
        <v>204442.800125223</v>
      </c>
      <c r="F453" s="0" t="n">
        <f aca="false">IF(D453&gt;=90000,1,0)</f>
        <v>1</v>
      </c>
      <c r="G453" s="0" t="n">
        <f aca="false">IF(E453&gt;=90000,1,0)</f>
        <v>1</v>
      </c>
      <c r="H453" s="0" t="n">
        <f aca="false">IF(E453&gt;=100000,1,0)</f>
        <v>1</v>
      </c>
      <c r="I453" s="0" t="n">
        <f aca="false">Positions!$F$2*(G453-Positions!$G$2)-Positions!$F$3*(H453-Positions!$G$3)-Positions!$F$4*(F453-Positions!$G$4)</f>
        <v>-1620</v>
      </c>
      <c r="J453" s="0" t="n">
        <f aca="false">-I453</f>
        <v>1620</v>
      </c>
    </row>
    <row r="454" customFormat="false" ht="15" hidden="false" customHeight="false" outlineLevel="0" collapsed="false">
      <c r="B454" s="0" t="n">
        <f aca="true">NORMSINV(RAND())</f>
        <v>2.33395362695303</v>
      </c>
      <c r="C454" s="0" t="n">
        <f aca="true">NORMSINV(RAND())</f>
        <v>-0.23437363774547</v>
      </c>
      <c r="D454" s="0" t="n">
        <f aca="false">$C$7*EXP($C$8*B454)</f>
        <v>136958.856938375</v>
      </c>
      <c r="E454" s="0" t="n">
        <f aca="false">$C$7*EXP($C$8*B454+$C$9*C454)</f>
        <v>127641.811203214</v>
      </c>
      <c r="F454" s="0" t="n">
        <f aca="false">IF(D454&gt;=90000,1,0)</f>
        <v>1</v>
      </c>
      <c r="G454" s="0" t="n">
        <f aca="false">IF(E454&gt;=90000,1,0)</f>
        <v>1</v>
      </c>
      <c r="H454" s="0" t="n">
        <f aca="false">IF(E454&gt;=100000,1,0)</f>
        <v>1</v>
      </c>
      <c r="I454" s="0" t="n">
        <f aca="false">Positions!$F$2*(G454-Positions!$G$2)-Positions!$F$3*(H454-Positions!$G$3)-Positions!$F$4*(F454-Positions!$G$4)</f>
        <v>-1620</v>
      </c>
      <c r="J454" s="0" t="n">
        <f aca="false">-I454</f>
        <v>1620</v>
      </c>
    </row>
    <row r="455" customFormat="false" ht="15" hidden="false" customHeight="false" outlineLevel="0" collapsed="false">
      <c r="B455" s="0" t="n">
        <f aca="true">NORMSINV(RAND())</f>
        <v>2.07140698098687</v>
      </c>
      <c r="C455" s="0" t="n">
        <f aca="true">NORMSINV(RAND())</f>
        <v>1.44006129764772</v>
      </c>
      <c r="D455" s="0" t="n">
        <f aca="false">$C$7*EXP($C$8*B455)</f>
        <v>130143.236664627</v>
      </c>
      <c r="E455" s="0" t="n">
        <f aca="false">$C$7*EXP($C$8*B455+$C$9*C455)</f>
        <v>200640.997325603</v>
      </c>
      <c r="F455" s="0" t="n">
        <f aca="false">IF(D455&gt;=90000,1,0)</f>
        <v>1</v>
      </c>
      <c r="G455" s="0" t="n">
        <f aca="false">IF(E455&gt;=90000,1,0)</f>
        <v>1</v>
      </c>
      <c r="H455" s="0" t="n">
        <f aca="false">IF(E455&gt;=100000,1,0)</f>
        <v>1</v>
      </c>
      <c r="I455" s="0" t="n">
        <f aca="false">Positions!$F$2*(G455-Positions!$G$2)-Positions!$F$3*(H455-Positions!$G$3)-Positions!$F$4*(F455-Positions!$G$4)</f>
        <v>-1620</v>
      </c>
      <c r="J455" s="0" t="n">
        <f aca="false">-I455</f>
        <v>1620</v>
      </c>
    </row>
    <row r="456" customFormat="false" ht="15" hidden="false" customHeight="false" outlineLevel="0" collapsed="false">
      <c r="B456" s="0" t="n">
        <f aca="true">NORMSINV(RAND())</f>
        <v>0.506761095367428</v>
      </c>
      <c r="C456" s="0" t="n">
        <f aca="true">NORMSINV(RAND())</f>
        <v>-1.42310025375343</v>
      </c>
      <c r="D456" s="0" t="n">
        <f aca="false">$C$7*EXP($C$8*B456)</f>
        <v>96008.2126559361</v>
      </c>
      <c r="E456" s="0" t="n">
        <f aca="false">$C$7*EXP($C$8*B456+$C$9*C456)</f>
        <v>62592.8248286752</v>
      </c>
      <c r="F456" s="0" t="n">
        <f aca="false">IF(D456&gt;=90000,1,0)</f>
        <v>1</v>
      </c>
      <c r="G456" s="0" t="n">
        <f aca="false">IF(E456&gt;=90000,1,0)</f>
        <v>0</v>
      </c>
      <c r="H456" s="0" t="n">
        <f aca="false">IF(E456&gt;=100000,1,0)</f>
        <v>0</v>
      </c>
      <c r="I456" s="0" t="n">
        <f aca="false">Positions!$F$2*(G456-Positions!$G$2)-Positions!$F$3*(H456-Positions!$G$3)-Positions!$F$4*(F456-Positions!$G$4)</f>
        <v>-5620</v>
      </c>
      <c r="J456" s="0" t="n">
        <f aca="false">-I456</f>
        <v>5620</v>
      </c>
    </row>
    <row r="457" customFormat="false" ht="15" hidden="false" customHeight="false" outlineLevel="0" collapsed="false">
      <c r="B457" s="0" t="n">
        <f aca="true">NORMSINV(RAND())</f>
        <v>-2.05929365274533</v>
      </c>
      <c r="C457" s="0" t="n">
        <f aca="true">NORMSINV(RAND())</f>
        <v>1.64572444715726</v>
      </c>
      <c r="D457" s="0" t="n">
        <f aca="false">$C$7*EXP($C$8*B457)</f>
        <v>58296.1278273541</v>
      </c>
      <c r="E457" s="0" t="n">
        <f aca="false">$C$7*EXP($C$8*B457+$C$9*C457)</f>
        <v>95606.3706509863</v>
      </c>
      <c r="F457" s="0" t="n">
        <f aca="false">IF(D457&gt;=90000,1,0)</f>
        <v>0</v>
      </c>
      <c r="G457" s="0" t="n">
        <f aca="false">IF(E457&gt;=90000,1,0)</f>
        <v>1</v>
      </c>
      <c r="H457" s="0" t="n">
        <f aca="false">IF(E457&gt;=100000,1,0)</f>
        <v>0</v>
      </c>
      <c r="I457" s="0" t="n">
        <f aca="false">Positions!$F$2*(G457-Positions!$G$2)-Positions!$F$3*(H457-Positions!$G$3)-Positions!$F$4*(F457-Positions!$G$4)</f>
        <v>8380</v>
      </c>
      <c r="J457" s="0" t="n">
        <f aca="false">-I457</f>
        <v>-8380</v>
      </c>
    </row>
    <row r="458" customFormat="false" ht="15" hidden="false" customHeight="false" outlineLevel="0" collapsed="false">
      <c r="B458" s="0" t="n">
        <f aca="true">NORMSINV(RAND())</f>
        <v>-0.232685305979292</v>
      </c>
      <c r="C458" s="0" t="n">
        <f aca="true">NORMSINV(RAND())</f>
        <v>-0.1385880982024</v>
      </c>
      <c r="D458" s="0" t="n">
        <f aca="false">$C$7*EXP($C$8*B458)</f>
        <v>83151.8891099847</v>
      </c>
      <c r="E458" s="0" t="n">
        <f aca="false">$C$7*EXP($C$8*B458+$C$9*C458)</f>
        <v>79758.9870302559</v>
      </c>
      <c r="F458" s="0" t="n">
        <f aca="false">IF(D458&gt;=90000,1,0)</f>
        <v>0</v>
      </c>
      <c r="G458" s="0" t="n">
        <f aca="false">IF(E458&gt;=90000,1,0)</f>
        <v>0</v>
      </c>
      <c r="H458" s="0" t="n">
        <f aca="false">IF(E458&gt;=100000,1,0)</f>
        <v>0</v>
      </c>
      <c r="I458" s="0" t="n">
        <f aca="false">Positions!$F$2*(G458-Positions!$G$2)-Positions!$F$3*(H458-Positions!$G$3)-Positions!$F$4*(F458-Positions!$G$4)</f>
        <v>-1620</v>
      </c>
      <c r="J458" s="0" t="n">
        <f aca="false">-I458</f>
        <v>1620</v>
      </c>
    </row>
    <row r="459" customFormat="false" ht="15" hidden="false" customHeight="false" outlineLevel="0" collapsed="false">
      <c r="B459" s="0" t="n">
        <f aca="true">NORMSINV(RAND())</f>
        <v>-0.527706614029777</v>
      </c>
      <c r="C459" s="0" t="n">
        <f aca="true">NORMSINV(RAND())</f>
        <v>-0.311690472782132</v>
      </c>
      <c r="D459" s="0" t="n">
        <f aca="false">$C$7*EXP($C$8*B459)</f>
        <v>78516.6125110543</v>
      </c>
      <c r="E459" s="0" t="n">
        <f aca="false">$C$7*EXP($C$8*B459+$C$9*C459)</f>
        <v>71494.1949766805</v>
      </c>
      <c r="F459" s="0" t="n">
        <f aca="false">IF(D459&gt;=90000,1,0)</f>
        <v>0</v>
      </c>
      <c r="G459" s="0" t="n">
        <f aca="false">IF(E459&gt;=90000,1,0)</f>
        <v>0</v>
      </c>
      <c r="H459" s="0" t="n">
        <f aca="false">IF(E459&gt;=100000,1,0)</f>
        <v>0</v>
      </c>
      <c r="I459" s="0" t="n">
        <f aca="false">Positions!$F$2*(G459-Positions!$G$2)-Positions!$F$3*(H459-Positions!$G$3)-Positions!$F$4*(F459-Positions!$G$4)</f>
        <v>-1620</v>
      </c>
      <c r="J459" s="0" t="n">
        <f aca="false">-I459</f>
        <v>1620</v>
      </c>
    </row>
    <row r="460" customFormat="false" ht="15" hidden="false" customHeight="false" outlineLevel="0" collapsed="false">
      <c r="B460" s="0" t="n">
        <f aca="true">NORMSINV(RAND())</f>
        <v>1.7823007755189</v>
      </c>
      <c r="C460" s="0" t="n">
        <f aca="true">NORMSINV(RAND())</f>
        <v>0.261121048067099</v>
      </c>
      <c r="D460" s="0" t="n">
        <f aca="false">$C$7*EXP($C$8*B460)</f>
        <v>123029.848152012</v>
      </c>
      <c r="E460" s="0" t="n">
        <f aca="false">$C$7*EXP($C$8*B460+$C$9*C460)</f>
        <v>133075.92427109</v>
      </c>
      <c r="F460" s="0" t="n">
        <f aca="false">IF(D460&gt;=90000,1,0)</f>
        <v>1</v>
      </c>
      <c r="G460" s="0" t="n">
        <f aca="false">IF(E460&gt;=90000,1,0)</f>
        <v>1</v>
      </c>
      <c r="H460" s="0" t="n">
        <f aca="false">IF(E460&gt;=100000,1,0)</f>
        <v>1</v>
      </c>
      <c r="I460" s="0" t="n">
        <f aca="false">Positions!$F$2*(G460-Positions!$G$2)-Positions!$F$3*(H460-Positions!$G$3)-Positions!$F$4*(F460-Positions!$G$4)</f>
        <v>-1620</v>
      </c>
      <c r="J460" s="0" t="n">
        <f aca="false">-I460</f>
        <v>1620</v>
      </c>
    </row>
    <row r="461" customFormat="false" ht="15" hidden="false" customHeight="false" outlineLevel="0" collapsed="false">
      <c r="B461" s="0" t="n">
        <f aca="true">NORMSINV(RAND())</f>
        <v>0.278375393560611</v>
      </c>
      <c r="C461" s="0" t="n">
        <f aca="true">NORMSINV(RAND())</f>
        <v>-0.987793520007321</v>
      </c>
      <c r="D461" s="0" t="n">
        <f aca="false">$C$7*EXP($C$8*B461)</f>
        <v>91838.3972551688</v>
      </c>
      <c r="E461" s="0" t="n">
        <f aca="false">$C$7*EXP($C$8*B461+$C$9*C461)</f>
        <v>68244.7385539362</v>
      </c>
      <c r="F461" s="0" t="n">
        <f aca="false">IF(D461&gt;=90000,1,0)</f>
        <v>1</v>
      </c>
      <c r="G461" s="0" t="n">
        <f aca="false">IF(E461&gt;=90000,1,0)</f>
        <v>0</v>
      </c>
      <c r="H461" s="0" t="n">
        <f aca="false">IF(E461&gt;=100000,1,0)</f>
        <v>0</v>
      </c>
      <c r="I461" s="0" t="n">
        <f aca="false">Positions!$F$2*(G461-Positions!$G$2)-Positions!$F$3*(H461-Positions!$G$3)-Positions!$F$4*(F461-Positions!$G$4)</f>
        <v>-5620</v>
      </c>
      <c r="J461" s="0" t="n">
        <f aca="false">-I461</f>
        <v>5620</v>
      </c>
    </row>
    <row r="462" customFormat="false" ht="15" hidden="false" customHeight="false" outlineLevel="0" collapsed="false">
      <c r="B462" s="0" t="n">
        <f aca="true">NORMSINV(RAND())</f>
        <v>-0.583824320945404</v>
      </c>
      <c r="C462" s="0" t="n">
        <f aca="true">NORMSINV(RAND())</f>
        <v>-0.786763912312119</v>
      </c>
      <c r="D462" s="0" t="n">
        <f aca="false">$C$7*EXP($C$8*B462)</f>
        <v>77664.6110616885</v>
      </c>
      <c r="E462" s="0" t="n">
        <f aca="false">$C$7*EXP($C$8*B462+$C$9*C462)</f>
        <v>61307.300876329</v>
      </c>
      <c r="F462" s="0" t="n">
        <f aca="false">IF(D462&gt;=90000,1,0)</f>
        <v>0</v>
      </c>
      <c r="G462" s="0" t="n">
        <f aca="false">IF(E462&gt;=90000,1,0)</f>
        <v>0</v>
      </c>
      <c r="H462" s="0" t="n">
        <f aca="false">IF(E462&gt;=100000,1,0)</f>
        <v>0</v>
      </c>
      <c r="I462" s="0" t="n">
        <f aca="false">Positions!$F$2*(G462-Positions!$G$2)-Positions!$F$3*(H462-Positions!$G$3)-Positions!$F$4*(F462-Positions!$G$4)</f>
        <v>-1620</v>
      </c>
      <c r="J462" s="0" t="n">
        <f aca="false">-I462</f>
        <v>1620</v>
      </c>
    </row>
    <row r="463" customFormat="false" ht="15" hidden="false" customHeight="false" outlineLevel="0" collapsed="false">
      <c r="B463" s="0" t="n">
        <f aca="true">NORMSINV(RAND())</f>
        <v>-0.319473214285825</v>
      </c>
      <c r="C463" s="0" t="n">
        <f aca="true">NORMSINV(RAND())</f>
        <v>0.144039148822693</v>
      </c>
      <c r="D463" s="0" t="n">
        <f aca="false">$C$7*EXP($C$8*B463)</f>
        <v>81760.5968782216</v>
      </c>
      <c r="E463" s="0" t="n">
        <f aca="false">$C$7*EXP($C$8*B463+$C$9*C463)</f>
        <v>85378.4313578602</v>
      </c>
      <c r="F463" s="0" t="n">
        <f aca="false">IF(D463&gt;=90000,1,0)</f>
        <v>0</v>
      </c>
      <c r="G463" s="0" t="n">
        <f aca="false">IF(E463&gt;=90000,1,0)</f>
        <v>0</v>
      </c>
      <c r="H463" s="0" t="n">
        <f aca="false">IF(E463&gt;=100000,1,0)</f>
        <v>0</v>
      </c>
      <c r="I463" s="0" t="n">
        <f aca="false">Positions!$F$2*(G463-Positions!$G$2)-Positions!$F$3*(H463-Positions!$G$3)-Positions!$F$4*(F463-Positions!$G$4)</f>
        <v>-1620</v>
      </c>
      <c r="J463" s="0" t="n">
        <f aca="false">-I463</f>
        <v>1620</v>
      </c>
    </row>
    <row r="464" customFormat="false" ht="15" hidden="false" customHeight="false" outlineLevel="0" collapsed="false">
      <c r="B464" s="0" t="n">
        <f aca="true">NORMSINV(RAND())</f>
        <v>-0.532311716338796</v>
      </c>
      <c r="C464" s="0" t="n">
        <f aca="true">NORMSINV(RAND())</f>
        <v>0.868308201625729</v>
      </c>
      <c r="D464" s="0" t="n">
        <f aca="false">$C$7*EXP($C$8*B464)</f>
        <v>78446.3453621275</v>
      </c>
      <c r="E464" s="0" t="n">
        <f aca="false">$C$7*EXP($C$8*B464+$C$9*C464)</f>
        <v>101842.532154668</v>
      </c>
      <c r="F464" s="0" t="n">
        <f aca="false">IF(D464&gt;=90000,1,0)</f>
        <v>0</v>
      </c>
      <c r="G464" s="0" t="n">
        <f aca="false">IF(E464&gt;=90000,1,0)</f>
        <v>1</v>
      </c>
      <c r="H464" s="0" t="n">
        <f aca="false">IF(E464&gt;=100000,1,0)</f>
        <v>1</v>
      </c>
      <c r="I464" s="0" t="n">
        <f aca="false">Positions!$F$2*(G464-Positions!$G$2)-Positions!$F$3*(H464-Positions!$G$3)-Positions!$F$4*(F464-Positions!$G$4)</f>
        <v>2380</v>
      </c>
      <c r="J464" s="0" t="n">
        <f aca="false">-I464</f>
        <v>-2380</v>
      </c>
    </row>
    <row r="465" customFormat="false" ht="15" hidden="false" customHeight="false" outlineLevel="0" collapsed="false">
      <c r="B465" s="0" t="n">
        <f aca="true">NORMSINV(RAND())</f>
        <v>0.432885124934832</v>
      </c>
      <c r="C465" s="0" t="n">
        <f aca="true">NORMSINV(RAND())</f>
        <v>-1.36934731744604</v>
      </c>
      <c r="D465" s="0" t="n">
        <f aca="false">$C$7*EXP($C$8*B465)</f>
        <v>94639.090172462</v>
      </c>
      <c r="E465" s="0" t="n">
        <f aca="false">$C$7*EXP($C$8*B465+$C$9*C465)</f>
        <v>62705.277980069</v>
      </c>
      <c r="F465" s="0" t="n">
        <f aca="false">IF(D465&gt;=90000,1,0)</f>
        <v>1</v>
      </c>
      <c r="G465" s="0" t="n">
        <f aca="false">IF(E465&gt;=90000,1,0)</f>
        <v>0</v>
      </c>
      <c r="H465" s="0" t="n">
        <f aca="false">IF(E465&gt;=100000,1,0)</f>
        <v>0</v>
      </c>
      <c r="I465" s="0" t="n">
        <f aca="false">Positions!$F$2*(G465-Positions!$G$2)-Positions!$F$3*(H465-Positions!$G$3)-Positions!$F$4*(F465-Positions!$G$4)</f>
        <v>-5620</v>
      </c>
      <c r="J465" s="0" t="n">
        <f aca="false">-I465</f>
        <v>5620</v>
      </c>
    </row>
    <row r="466" customFormat="false" ht="15" hidden="false" customHeight="false" outlineLevel="0" collapsed="false">
      <c r="B466" s="0" t="n">
        <f aca="true">NORMSINV(RAND())</f>
        <v>-0.0171542761436744</v>
      </c>
      <c r="C466" s="0" t="n">
        <f aca="true">NORMSINV(RAND())</f>
        <v>-1.60378117999199</v>
      </c>
      <c r="D466" s="0" t="n">
        <f aca="false">$C$7*EXP($C$8*B466)</f>
        <v>86710.3233247497</v>
      </c>
      <c r="E466" s="0" t="n">
        <f aca="false">$C$7*EXP($C$8*B466+$C$9*C466)</f>
        <v>53542.5831391822</v>
      </c>
      <c r="F466" s="0" t="n">
        <f aca="false">IF(D466&gt;=90000,1,0)</f>
        <v>0</v>
      </c>
      <c r="G466" s="0" t="n">
        <f aca="false">IF(E466&gt;=90000,1,0)</f>
        <v>0</v>
      </c>
      <c r="H466" s="0" t="n">
        <f aca="false">IF(E466&gt;=100000,1,0)</f>
        <v>0</v>
      </c>
      <c r="I466" s="0" t="n">
        <f aca="false">Positions!$F$2*(G466-Positions!$G$2)-Positions!$F$3*(H466-Positions!$G$3)-Positions!$F$4*(F466-Positions!$G$4)</f>
        <v>-1620</v>
      </c>
      <c r="J466" s="0" t="n">
        <f aca="false">-I466</f>
        <v>1620</v>
      </c>
    </row>
    <row r="467" customFormat="false" ht="15" hidden="false" customHeight="false" outlineLevel="0" collapsed="false">
      <c r="B467" s="0" t="n">
        <f aca="true">NORMSINV(RAND())</f>
        <v>0.827577735934021</v>
      </c>
      <c r="C467" s="0" t="n">
        <f aca="true">NORMSINV(RAND())</f>
        <v>-0.00142611927394887</v>
      </c>
      <c r="D467" s="0" t="n">
        <f aca="false">$C$7*EXP($C$8*B467)</f>
        <v>102187.322091097</v>
      </c>
      <c r="E467" s="0" t="n">
        <f aca="false">$C$7*EXP($C$8*B467+$C$9*C467)</f>
        <v>102143.524735127</v>
      </c>
      <c r="F467" s="0" t="n">
        <f aca="false">IF(D467&gt;=90000,1,0)</f>
        <v>1</v>
      </c>
      <c r="G467" s="0" t="n">
        <f aca="false">IF(E467&gt;=90000,1,0)</f>
        <v>1</v>
      </c>
      <c r="H467" s="0" t="n">
        <f aca="false">IF(E467&gt;=100000,1,0)</f>
        <v>1</v>
      </c>
      <c r="I467" s="0" t="n">
        <f aca="false">Positions!$F$2*(G467-Positions!$G$2)-Positions!$F$3*(H467-Positions!$G$3)-Positions!$F$4*(F467-Positions!$G$4)</f>
        <v>-1620</v>
      </c>
      <c r="J467" s="0" t="n">
        <f aca="false">-I467</f>
        <v>1620</v>
      </c>
    </row>
    <row r="468" customFormat="false" ht="15" hidden="false" customHeight="false" outlineLevel="0" collapsed="false">
      <c r="B468" s="0" t="n">
        <f aca="true">NORMSINV(RAND())</f>
        <v>1.98110450970661</v>
      </c>
      <c r="C468" s="0" t="n">
        <f aca="true">NORMSINV(RAND())</f>
        <v>0.0687331890904161</v>
      </c>
      <c r="D468" s="0" t="n">
        <f aca="false">$C$7*EXP($C$8*B468)</f>
        <v>127878.277874474</v>
      </c>
      <c r="E468" s="0" t="n">
        <f aca="false">$C$7*EXP($C$8*B468+$C$9*C468)</f>
        <v>130547.874364089</v>
      </c>
      <c r="F468" s="0" t="n">
        <f aca="false">IF(D468&gt;=90000,1,0)</f>
        <v>1</v>
      </c>
      <c r="G468" s="0" t="n">
        <f aca="false">IF(E468&gt;=90000,1,0)</f>
        <v>1</v>
      </c>
      <c r="H468" s="0" t="n">
        <f aca="false">IF(E468&gt;=100000,1,0)</f>
        <v>1</v>
      </c>
      <c r="I468" s="0" t="n">
        <f aca="false">Positions!$F$2*(G468-Positions!$G$2)-Positions!$F$3*(H468-Positions!$G$3)-Positions!$F$4*(F468-Positions!$G$4)</f>
        <v>-1620</v>
      </c>
      <c r="J468" s="0" t="n">
        <f aca="false">-I468</f>
        <v>1620</v>
      </c>
    </row>
    <row r="469" customFormat="false" ht="15" hidden="false" customHeight="false" outlineLevel="0" collapsed="false">
      <c r="B469" s="0" t="n">
        <f aca="true">NORMSINV(RAND())</f>
        <v>0.858039190675601</v>
      </c>
      <c r="C469" s="0" t="n">
        <f aca="true">NORMSINV(RAND())</f>
        <v>1.68824637307004</v>
      </c>
      <c r="D469" s="0" t="n">
        <f aca="false">$C$7*EXP($C$8*B469)</f>
        <v>102794.310254432</v>
      </c>
      <c r="E469" s="0" t="n">
        <f aca="false">$C$7*EXP($C$8*B469+$C$9*C469)</f>
        <v>170752.621738981</v>
      </c>
      <c r="F469" s="0" t="n">
        <f aca="false">IF(D469&gt;=90000,1,0)</f>
        <v>1</v>
      </c>
      <c r="G469" s="0" t="n">
        <f aca="false">IF(E469&gt;=90000,1,0)</f>
        <v>1</v>
      </c>
      <c r="H469" s="0" t="n">
        <f aca="false">IF(E469&gt;=100000,1,0)</f>
        <v>1</v>
      </c>
      <c r="I469" s="0" t="n">
        <f aca="false">Positions!$F$2*(G469-Positions!$G$2)-Positions!$F$3*(H469-Positions!$G$3)-Positions!$F$4*(F469-Positions!$G$4)</f>
        <v>-1620</v>
      </c>
      <c r="J469" s="0" t="n">
        <f aca="false">-I469</f>
        <v>1620</v>
      </c>
    </row>
    <row r="470" customFormat="false" ht="15" hidden="false" customHeight="false" outlineLevel="0" collapsed="false">
      <c r="B470" s="0" t="n">
        <f aca="true">NORMSINV(RAND())</f>
        <v>0.0752036927287255</v>
      </c>
      <c r="C470" s="0" t="n">
        <f aca="true">NORMSINV(RAND())</f>
        <v>-1.55584283154774</v>
      </c>
      <c r="D470" s="0" t="n">
        <f aca="false">$C$7*EXP($C$8*B470)</f>
        <v>88281.3953850278</v>
      </c>
      <c r="E470" s="0" t="n">
        <f aca="false">$C$7*EXP($C$8*B470+$C$9*C470)</f>
        <v>55303.9295126546</v>
      </c>
      <c r="F470" s="0" t="n">
        <f aca="false">IF(D470&gt;=90000,1,0)</f>
        <v>0</v>
      </c>
      <c r="G470" s="0" t="n">
        <f aca="false">IF(E470&gt;=90000,1,0)</f>
        <v>0</v>
      </c>
      <c r="H470" s="0" t="n">
        <f aca="false">IF(E470&gt;=100000,1,0)</f>
        <v>0</v>
      </c>
      <c r="I470" s="0" t="n">
        <f aca="false">Positions!$F$2*(G470-Positions!$G$2)-Positions!$F$3*(H470-Positions!$G$3)-Positions!$F$4*(F470-Positions!$G$4)</f>
        <v>-1620</v>
      </c>
      <c r="J470" s="0" t="n">
        <f aca="false">-I470</f>
        <v>1620</v>
      </c>
    </row>
    <row r="471" customFormat="false" ht="15" hidden="false" customHeight="false" outlineLevel="0" collapsed="false">
      <c r="B471" s="0" t="n">
        <f aca="true">NORMSINV(RAND())</f>
        <v>2.52872617170674</v>
      </c>
      <c r="C471" s="0" t="n">
        <f aca="true">NORMSINV(RAND())</f>
        <v>1.0583758899939</v>
      </c>
      <c r="D471" s="0" t="n">
        <f aca="false">$C$7*EXP($C$8*B471)</f>
        <v>142244.680537157</v>
      </c>
      <c r="E471" s="0" t="n">
        <f aca="false">$C$7*EXP($C$8*B471+$C$9*C471)</f>
        <v>195526.483536646</v>
      </c>
      <c r="F471" s="0" t="n">
        <f aca="false">IF(D471&gt;=90000,1,0)</f>
        <v>1</v>
      </c>
      <c r="G471" s="0" t="n">
        <f aca="false">IF(E471&gt;=90000,1,0)</f>
        <v>1</v>
      </c>
      <c r="H471" s="0" t="n">
        <f aca="false">IF(E471&gt;=100000,1,0)</f>
        <v>1</v>
      </c>
      <c r="I471" s="0" t="n">
        <f aca="false">Positions!$F$2*(G471-Positions!$G$2)-Positions!$F$3*(H471-Positions!$G$3)-Positions!$F$4*(F471-Positions!$G$4)</f>
        <v>-1620</v>
      </c>
      <c r="J471" s="0" t="n">
        <f aca="false">-I471</f>
        <v>1620</v>
      </c>
    </row>
    <row r="472" customFormat="false" ht="15" hidden="false" customHeight="false" outlineLevel="0" collapsed="false">
      <c r="B472" s="0" t="n">
        <f aca="true">NORMSINV(RAND())</f>
        <v>0.480175579741755</v>
      </c>
      <c r="C472" s="0" t="n">
        <f aca="true">NORMSINV(RAND())</f>
        <v>1.46316658321445</v>
      </c>
      <c r="D472" s="0" t="n">
        <f aca="false">$C$7*EXP($C$8*B472)</f>
        <v>95513.2442688999</v>
      </c>
      <c r="E472" s="0" t="n">
        <f aca="false">$C$7*EXP($C$8*B472+$C$9*C472)</f>
        <v>148278.449265947</v>
      </c>
      <c r="F472" s="0" t="n">
        <f aca="false">IF(D472&gt;=90000,1,0)</f>
        <v>1</v>
      </c>
      <c r="G472" s="0" t="n">
        <f aca="false">IF(E472&gt;=90000,1,0)</f>
        <v>1</v>
      </c>
      <c r="H472" s="0" t="n">
        <f aca="false">IF(E472&gt;=100000,1,0)</f>
        <v>1</v>
      </c>
      <c r="I472" s="0" t="n">
        <f aca="false">Positions!$F$2*(G472-Positions!$G$2)-Positions!$F$3*(H472-Positions!$G$3)-Positions!$F$4*(F472-Positions!$G$4)</f>
        <v>-1620</v>
      </c>
      <c r="J472" s="0" t="n">
        <f aca="false">-I472</f>
        <v>1620</v>
      </c>
    </row>
    <row r="473" customFormat="false" ht="15" hidden="false" customHeight="false" outlineLevel="0" collapsed="false">
      <c r="B473" s="0" t="n">
        <f aca="true">NORMSINV(RAND())</f>
        <v>0.767700582237243</v>
      </c>
      <c r="C473" s="0" t="n">
        <f aca="true">NORMSINV(RAND())</f>
        <v>-0.20618275556693</v>
      </c>
      <c r="D473" s="0" t="n">
        <f aca="false">$C$7*EXP($C$8*B473)</f>
        <v>101004.611163118</v>
      </c>
      <c r="E473" s="0" t="n">
        <f aca="false">$C$7*EXP($C$8*B473+$C$9*C473)</f>
        <v>94934.5548625556</v>
      </c>
      <c r="F473" s="0" t="n">
        <f aca="false">IF(D473&gt;=90000,1,0)</f>
        <v>1</v>
      </c>
      <c r="G473" s="0" t="n">
        <f aca="false">IF(E473&gt;=90000,1,0)</f>
        <v>1</v>
      </c>
      <c r="H473" s="0" t="n">
        <f aca="false">IF(E473&gt;=100000,1,0)</f>
        <v>0</v>
      </c>
      <c r="I473" s="0" t="n">
        <f aca="false">Positions!$F$2*(G473-Positions!$G$2)-Positions!$F$3*(H473-Positions!$G$3)-Positions!$F$4*(F473-Positions!$G$4)</f>
        <v>4380</v>
      </c>
      <c r="J473" s="0" t="n">
        <f aca="false">-I473</f>
        <v>-4380</v>
      </c>
    </row>
    <row r="474" customFormat="false" ht="15" hidden="false" customHeight="false" outlineLevel="0" collapsed="false">
      <c r="B474" s="0" t="n">
        <f aca="true">NORMSINV(RAND())</f>
        <v>-0.815882961961712</v>
      </c>
      <c r="C474" s="0" t="n">
        <f aca="true">NORMSINV(RAND())</f>
        <v>0.603862585184303</v>
      </c>
      <c r="D474" s="0" t="n">
        <f aca="false">$C$7*EXP($C$8*B474)</f>
        <v>74238.4597345668</v>
      </c>
      <c r="E474" s="0" t="n">
        <f aca="false">$C$7*EXP($C$8*B474+$C$9*C474)</f>
        <v>89014.8377977048</v>
      </c>
      <c r="F474" s="0" t="n">
        <f aca="false">IF(D474&gt;=90000,1,0)</f>
        <v>0</v>
      </c>
      <c r="G474" s="0" t="n">
        <f aca="false">IF(E474&gt;=90000,1,0)</f>
        <v>0</v>
      </c>
      <c r="H474" s="0" t="n">
        <f aca="false">IF(E474&gt;=100000,1,0)</f>
        <v>0</v>
      </c>
      <c r="I474" s="0" t="n">
        <f aca="false">Positions!$F$2*(G474-Positions!$G$2)-Positions!$F$3*(H474-Positions!$G$3)-Positions!$F$4*(F474-Positions!$G$4)</f>
        <v>-1620</v>
      </c>
      <c r="J474" s="0" t="n">
        <f aca="false">-I474</f>
        <v>1620</v>
      </c>
    </row>
    <row r="475" customFormat="false" ht="15" hidden="false" customHeight="false" outlineLevel="0" collapsed="false">
      <c r="B475" s="0" t="n">
        <f aca="true">NORMSINV(RAND())</f>
        <v>-1.32744431543979</v>
      </c>
      <c r="C475" s="0" t="n">
        <f aca="true">NORMSINV(RAND())</f>
        <v>0.175306539305524</v>
      </c>
      <c r="D475" s="0" t="n">
        <f aca="false">$C$7*EXP($C$8*B475)</f>
        <v>67210.0941393981</v>
      </c>
      <c r="E475" s="0" t="n">
        <f aca="false">$C$7*EXP($C$8*B475+$C$9*C475)</f>
        <v>70846.8487514122</v>
      </c>
      <c r="F475" s="0" t="n">
        <f aca="false">IF(D475&gt;=90000,1,0)</f>
        <v>0</v>
      </c>
      <c r="G475" s="0" t="n">
        <f aca="false">IF(E475&gt;=90000,1,0)</f>
        <v>0</v>
      </c>
      <c r="H475" s="0" t="n">
        <f aca="false">IF(E475&gt;=100000,1,0)</f>
        <v>0</v>
      </c>
      <c r="I475" s="0" t="n">
        <f aca="false">Positions!$F$2*(G475-Positions!$G$2)-Positions!$F$3*(H475-Positions!$G$3)-Positions!$F$4*(F475-Positions!$G$4)</f>
        <v>-1620</v>
      </c>
      <c r="J475" s="0" t="n">
        <f aca="false">-I475</f>
        <v>1620</v>
      </c>
    </row>
    <row r="476" customFormat="false" ht="15" hidden="false" customHeight="false" outlineLevel="0" collapsed="false">
      <c r="B476" s="0" t="n">
        <f aca="true">NORMSINV(RAND())</f>
        <v>1.36472695095616</v>
      </c>
      <c r="C476" s="0" t="n">
        <f aca="true">NORMSINV(RAND())</f>
        <v>1.00834633109301</v>
      </c>
      <c r="D476" s="0" t="n">
        <f aca="false">$C$7*EXP($C$8*B476)</f>
        <v>113436.290648542</v>
      </c>
      <c r="E476" s="0" t="n">
        <f aca="false">$C$7*EXP($C$8*B476+$C$9*C476)</f>
        <v>153599.669155947</v>
      </c>
      <c r="F476" s="0" t="n">
        <f aca="false">IF(D476&gt;=90000,1,0)</f>
        <v>1</v>
      </c>
      <c r="G476" s="0" t="n">
        <f aca="false">IF(E476&gt;=90000,1,0)</f>
        <v>1</v>
      </c>
      <c r="H476" s="0" t="n">
        <f aca="false">IF(E476&gt;=100000,1,0)</f>
        <v>1</v>
      </c>
      <c r="I476" s="0" t="n">
        <f aca="false">Positions!$F$2*(G476-Positions!$G$2)-Positions!$F$3*(H476-Positions!$G$3)-Positions!$F$4*(F476-Positions!$G$4)</f>
        <v>-1620</v>
      </c>
      <c r="J476" s="0" t="n">
        <f aca="false">-I476</f>
        <v>1620</v>
      </c>
    </row>
    <row r="477" customFormat="false" ht="15" hidden="false" customHeight="false" outlineLevel="0" collapsed="false">
      <c r="B477" s="0" t="n">
        <f aca="true">NORMSINV(RAND())</f>
        <v>-1.68854948040668</v>
      </c>
      <c r="C477" s="0" t="n">
        <f aca="true">NORMSINV(RAND())</f>
        <v>1.01813233102366</v>
      </c>
      <c r="D477" s="0" t="n">
        <f aca="false">$C$7*EXP($C$8*B477)</f>
        <v>62653.3140937298</v>
      </c>
      <c r="E477" s="0" t="n">
        <f aca="false">$C$7*EXP($C$8*B477+$C$9*C477)</f>
        <v>85086.343562981</v>
      </c>
      <c r="F477" s="0" t="n">
        <f aca="false">IF(D477&gt;=90000,1,0)</f>
        <v>0</v>
      </c>
      <c r="G477" s="0" t="n">
        <f aca="false">IF(E477&gt;=90000,1,0)</f>
        <v>0</v>
      </c>
      <c r="H477" s="0" t="n">
        <f aca="false">IF(E477&gt;=100000,1,0)</f>
        <v>0</v>
      </c>
      <c r="I477" s="0" t="n">
        <f aca="false">Positions!$F$2*(G477-Positions!$G$2)-Positions!$F$3*(H477-Positions!$G$3)-Positions!$F$4*(F477-Positions!$G$4)</f>
        <v>-1620</v>
      </c>
      <c r="J477" s="0" t="n">
        <f aca="false">-I477</f>
        <v>1620</v>
      </c>
    </row>
    <row r="478" customFormat="false" ht="15" hidden="false" customHeight="false" outlineLevel="0" collapsed="false">
      <c r="B478" s="0" t="n">
        <f aca="true">NORMSINV(RAND())</f>
        <v>0.323661602239888</v>
      </c>
      <c r="C478" s="0" t="n">
        <f aca="true">NORMSINV(RAND())</f>
        <v>1.42177503008192</v>
      </c>
      <c r="D478" s="0" t="n">
        <f aca="false">$C$7*EXP($C$8*B478)</f>
        <v>92650.5719735436</v>
      </c>
      <c r="E478" s="0" t="n">
        <f aca="false">$C$7*EXP($C$8*B478+$C$9*C478)</f>
        <v>142055.787317037</v>
      </c>
      <c r="F478" s="0" t="n">
        <f aca="false">IF(D478&gt;=90000,1,0)</f>
        <v>1</v>
      </c>
      <c r="G478" s="0" t="n">
        <f aca="false">IF(E478&gt;=90000,1,0)</f>
        <v>1</v>
      </c>
      <c r="H478" s="0" t="n">
        <f aca="false">IF(E478&gt;=100000,1,0)</f>
        <v>1</v>
      </c>
      <c r="I478" s="0" t="n">
        <f aca="false">Positions!$F$2*(G478-Positions!$G$2)-Positions!$F$3*(H478-Positions!$G$3)-Positions!$F$4*(F478-Positions!$G$4)</f>
        <v>-1620</v>
      </c>
      <c r="J478" s="0" t="n">
        <f aca="false">-I478</f>
        <v>1620</v>
      </c>
    </row>
    <row r="479" customFormat="false" ht="15" hidden="false" customHeight="false" outlineLevel="0" collapsed="false">
      <c r="B479" s="0" t="n">
        <f aca="true">NORMSINV(RAND())</f>
        <v>-0.599158994185749</v>
      </c>
      <c r="C479" s="0" t="n">
        <f aca="true">NORMSINV(RAND())</f>
        <v>-0.996990625174987</v>
      </c>
      <c r="D479" s="0" t="n">
        <f aca="false">$C$7*EXP($C$8*B479)</f>
        <v>77433.4065228303</v>
      </c>
      <c r="E479" s="0" t="n">
        <f aca="false">$C$7*EXP($C$8*B479+$C$9*C479)</f>
        <v>57381.5894951603</v>
      </c>
      <c r="F479" s="0" t="n">
        <f aca="false">IF(D479&gt;=90000,1,0)</f>
        <v>0</v>
      </c>
      <c r="G479" s="0" t="n">
        <f aca="false">IF(E479&gt;=90000,1,0)</f>
        <v>0</v>
      </c>
      <c r="H479" s="0" t="n">
        <f aca="false">IF(E479&gt;=100000,1,0)</f>
        <v>0</v>
      </c>
      <c r="I479" s="0" t="n">
        <f aca="false">Positions!$F$2*(G479-Positions!$G$2)-Positions!$F$3*(H479-Positions!$G$3)-Positions!$F$4*(F479-Positions!$G$4)</f>
        <v>-1620</v>
      </c>
      <c r="J479" s="0" t="n">
        <f aca="false">-I479</f>
        <v>1620</v>
      </c>
    </row>
    <row r="480" customFormat="false" ht="15" hidden="false" customHeight="false" outlineLevel="0" collapsed="false">
      <c r="B480" s="0" t="n">
        <f aca="true">NORMSINV(RAND())</f>
        <v>1.12568317949008</v>
      </c>
      <c r="C480" s="0" t="n">
        <f aca="true">NORMSINV(RAND())</f>
        <v>-0.647584091925996</v>
      </c>
      <c r="D480" s="0" t="n">
        <f aca="false">$C$7*EXP($C$8*B480)</f>
        <v>108284.924443127</v>
      </c>
      <c r="E480" s="0" t="n">
        <f aca="false">$C$7*EXP($C$8*B480+$C$9*C480)</f>
        <v>89130.5859513994</v>
      </c>
      <c r="F480" s="0" t="n">
        <f aca="false">IF(D480&gt;=90000,1,0)</f>
        <v>1</v>
      </c>
      <c r="G480" s="0" t="n">
        <f aca="false">IF(E480&gt;=90000,1,0)</f>
        <v>0</v>
      </c>
      <c r="H480" s="0" t="n">
        <f aca="false">IF(E480&gt;=100000,1,0)</f>
        <v>0</v>
      </c>
      <c r="I480" s="0" t="n">
        <f aca="false">Positions!$F$2*(G480-Positions!$G$2)-Positions!$F$3*(H480-Positions!$G$3)-Positions!$F$4*(F480-Positions!$G$4)</f>
        <v>-5620</v>
      </c>
      <c r="J480" s="0" t="n">
        <f aca="false">-I480</f>
        <v>5620</v>
      </c>
    </row>
    <row r="481" customFormat="false" ht="15" hidden="false" customHeight="false" outlineLevel="0" collapsed="false">
      <c r="B481" s="0" t="n">
        <f aca="true">NORMSINV(RAND())</f>
        <v>0.236437836896402</v>
      </c>
      <c r="C481" s="0" t="n">
        <f aca="true">NORMSINV(RAND())</f>
        <v>0.617634059498509</v>
      </c>
      <c r="D481" s="0" t="n">
        <f aca="false">$C$7*EXP($C$8*B481)</f>
        <v>91092.6288283276</v>
      </c>
      <c r="E481" s="0" t="n">
        <f aca="false">$C$7*EXP($C$8*B481+$C$9*C481)</f>
        <v>109676.740491678</v>
      </c>
      <c r="F481" s="0" t="n">
        <f aca="false">IF(D481&gt;=90000,1,0)</f>
        <v>1</v>
      </c>
      <c r="G481" s="0" t="n">
        <f aca="false">IF(E481&gt;=90000,1,0)</f>
        <v>1</v>
      </c>
      <c r="H481" s="0" t="n">
        <f aca="false">IF(E481&gt;=100000,1,0)</f>
        <v>1</v>
      </c>
      <c r="I481" s="0" t="n">
        <f aca="false">Positions!$F$2*(G481-Positions!$G$2)-Positions!$F$3*(H481-Positions!$G$3)-Positions!$F$4*(F481-Positions!$G$4)</f>
        <v>-1620</v>
      </c>
      <c r="J481" s="0" t="n">
        <f aca="false">-I481</f>
        <v>1620</v>
      </c>
    </row>
    <row r="482" customFormat="false" ht="15" hidden="false" customHeight="false" outlineLevel="0" collapsed="false">
      <c r="B482" s="0" t="n">
        <f aca="true">NORMSINV(RAND())</f>
        <v>0.673518701292802</v>
      </c>
      <c r="C482" s="0" t="n">
        <f aca="true">NORMSINV(RAND())</f>
        <v>0.947846726718565</v>
      </c>
      <c r="D482" s="0" t="n">
        <f aca="false">$C$7*EXP($C$8*B482)</f>
        <v>99171.9408963608</v>
      </c>
      <c r="E482" s="0" t="n">
        <f aca="false">$C$7*EXP($C$8*B482+$C$9*C482)</f>
        <v>131864.816301593</v>
      </c>
      <c r="F482" s="0" t="n">
        <f aca="false">IF(D482&gt;=90000,1,0)</f>
        <v>1</v>
      </c>
      <c r="G482" s="0" t="n">
        <f aca="false">IF(E482&gt;=90000,1,0)</f>
        <v>1</v>
      </c>
      <c r="H482" s="0" t="n">
        <f aca="false">IF(E482&gt;=100000,1,0)</f>
        <v>1</v>
      </c>
      <c r="I482" s="0" t="n">
        <f aca="false">Positions!$F$2*(G482-Positions!$G$2)-Positions!$F$3*(H482-Positions!$G$3)-Positions!$F$4*(F482-Positions!$G$4)</f>
        <v>-1620</v>
      </c>
      <c r="J482" s="0" t="n">
        <f aca="false">-I482</f>
        <v>1620</v>
      </c>
    </row>
    <row r="483" customFormat="false" ht="15" hidden="false" customHeight="false" outlineLevel="0" collapsed="false">
      <c r="B483" s="0" t="n">
        <f aca="true">NORMSINV(RAND())</f>
        <v>0.101282392287767</v>
      </c>
      <c r="C483" s="0" t="n">
        <f aca="true">NORMSINV(RAND())</f>
        <v>1.50277449967701</v>
      </c>
      <c r="D483" s="0" t="n">
        <f aca="false">$C$7*EXP($C$8*B483)</f>
        <v>88730.1433398178</v>
      </c>
      <c r="E483" s="0" t="n">
        <f aca="false">$C$7*EXP($C$8*B483+$C$9*C483)</f>
        <v>139397.948425867</v>
      </c>
      <c r="F483" s="0" t="n">
        <f aca="false">IF(D483&gt;=90000,1,0)</f>
        <v>0</v>
      </c>
      <c r="G483" s="0" t="n">
        <f aca="false">IF(E483&gt;=90000,1,0)</f>
        <v>1</v>
      </c>
      <c r="H483" s="0" t="n">
        <f aca="false">IF(E483&gt;=100000,1,0)</f>
        <v>1</v>
      </c>
      <c r="I483" s="0" t="n">
        <f aca="false">Positions!$F$2*(G483-Positions!$G$2)-Positions!$F$3*(H483-Positions!$G$3)-Positions!$F$4*(F483-Positions!$G$4)</f>
        <v>2380</v>
      </c>
      <c r="J483" s="0" t="n">
        <f aca="false">-I483</f>
        <v>-2380</v>
      </c>
    </row>
    <row r="484" customFormat="false" ht="15" hidden="false" customHeight="false" outlineLevel="0" collapsed="false">
      <c r="B484" s="0" t="n">
        <f aca="true">NORMSINV(RAND())</f>
        <v>0.665215324976664</v>
      </c>
      <c r="C484" s="0" t="n">
        <f aca="true">NORMSINV(RAND())</f>
        <v>0.21313767210583</v>
      </c>
      <c r="D484" s="0" t="n">
        <f aca="false">$C$7*EXP($C$8*B484)</f>
        <v>99011.9707556025</v>
      </c>
      <c r="E484" s="0" t="n">
        <f aca="false">$C$7*EXP($C$8*B484+$C$9*C484)</f>
        <v>105563.198993648</v>
      </c>
      <c r="F484" s="0" t="n">
        <f aca="false">IF(D484&gt;=90000,1,0)</f>
        <v>1</v>
      </c>
      <c r="G484" s="0" t="n">
        <f aca="false">IF(E484&gt;=90000,1,0)</f>
        <v>1</v>
      </c>
      <c r="H484" s="0" t="n">
        <f aca="false">IF(E484&gt;=100000,1,0)</f>
        <v>1</v>
      </c>
      <c r="I484" s="0" t="n">
        <f aca="false">Positions!$F$2*(G484-Positions!$G$2)-Positions!$F$3*(H484-Positions!$G$3)-Positions!$F$4*(F484-Positions!$G$4)</f>
        <v>-1620</v>
      </c>
      <c r="J484" s="0" t="n">
        <f aca="false">-I484</f>
        <v>1620</v>
      </c>
    </row>
    <row r="485" customFormat="false" ht="15" hidden="false" customHeight="false" outlineLevel="0" collapsed="false">
      <c r="B485" s="0" t="n">
        <f aca="true">NORMSINV(RAND())</f>
        <v>0.178859353461965</v>
      </c>
      <c r="C485" s="0" t="n">
        <f aca="true">NORMSINV(RAND())</f>
        <v>-0.429189524973333</v>
      </c>
      <c r="D485" s="0" t="n">
        <f aca="false">$C$7*EXP($C$8*B485)</f>
        <v>90078.5755763447</v>
      </c>
      <c r="E485" s="0" t="n">
        <f aca="false">$C$7*EXP($C$8*B485+$C$9*C485)</f>
        <v>79175.6052762677</v>
      </c>
      <c r="F485" s="0" t="n">
        <f aca="false">IF(D485&gt;=90000,1,0)</f>
        <v>1</v>
      </c>
      <c r="G485" s="0" t="n">
        <f aca="false">IF(E485&gt;=90000,1,0)</f>
        <v>0</v>
      </c>
      <c r="H485" s="0" t="n">
        <f aca="false">IF(E485&gt;=100000,1,0)</f>
        <v>0</v>
      </c>
      <c r="I485" s="0" t="n">
        <f aca="false">Positions!$F$2*(G485-Positions!$G$2)-Positions!$F$3*(H485-Positions!$G$3)-Positions!$F$4*(F485-Positions!$G$4)</f>
        <v>-5620</v>
      </c>
      <c r="J485" s="0" t="n">
        <f aca="false">-I485</f>
        <v>5620</v>
      </c>
    </row>
    <row r="486" customFormat="false" ht="15" hidden="false" customHeight="false" outlineLevel="0" collapsed="false">
      <c r="B486" s="0" t="n">
        <f aca="true">NORMSINV(RAND())</f>
        <v>-0.733264738918042</v>
      </c>
      <c r="C486" s="0" t="n">
        <f aca="true">NORMSINV(RAND())</f>
        <v>0.989907318674863</v>
      </c>
      <c r="D486" s="0" t="n">
        <f aca="false">$C$7*EXP($C$8*B486)</f>
        <v>75440.5674047038</v>
      </c>
      <c r="E486" s="0" t="n">
        <f aca="false">$C$7*EXP($C$8*B486+$C$9*C486)</f>
        <v>101586.505536696</v>
      </c>
      <c r="F486" s="0" t="n">
        <f aca="false">IF(D486&gt;=90000,1,0)</f>
        <v>0</v>
      </c>
      <c r="G486" s="0" t="n">
        <f aca="false">IF(E486&gt;=90000,1,0)</f>
        <v>1</v>
      </c>
      <c r="H486" s="0" t="n">
        <f aca="false">IF(E486&gt;=100000,1,0)</f>
        <v>1</v>
      </c>
      <c r="I486" s="0" t="n">
        <f aca="false">Positions!$F$2*(G486-Positions!$G$2)-Positions!$F$3*(H486-Positions!$G$3)-Positions!$F$4*(F486-Positions!$G$4)</f>
        <v>2380</v>
      </c>
      <c r="J486" s="0" t="n">
        <f aca="false">-I486</f>
        <v>-2380</v>
      </c>
    </row>
    <row r="487" customFormat="false" ht="15" hidden="false" customHeight="false" outlineLevel="0" collapsed="false">
      <c r="B487" s="0" t="n">
        <f aca="true">NORMSINV(RAND())</f>
        <v>1.96376275031493</v>
      </c>
      <c r="C487" s="0" t="n">
        <f aca="true">NORMSINV(RAND())</f>
        <v>-0.820520512392227</v>
      </c>
      <c r="D487" s="0" t="n">
        <f aca="false">$C$7*EXP($C$8*B487)</f>
        <v>127447.84651746</v>
      </c>
      <c r="E487" s="0" t="n">
        <f aca="false">$C$7*EXP($C$8*B487+$C$9*C487)</f>
        <v>99589.7511603119</v>
      </c>
      <c r="F487" s="0" t="n">
        <f aca="false">IF(D487&gt;=90000,1,0)</f>
        <v>1</v>
      </c>
      <c r="G487" s="0" t="n">
        <f aca="false">IF(E487&gt;=90000,1,0)</f>
        <v>1</v>
      </c>
      <c r="H487" s="0" t="n">
        <f aca="false">IF(E487&gt;=100000,1,0)</f>
        <v>0</v>
      </c>
      <c r="I487" s="0" t="n">
        <f aca="false">Positions!$F$2*(G487-Positions!$G$2)-Positions!$F$3*(H487-Positions!$G$3)-Positions!$F$4*(F487-Positions!$G$4)</f>
        <v>4380</v>
      </c>
      <c r="J487" s="0" t="n">
        <f aca="false">-I487</f>
        <v>-4380</v>
      </c>
    </row>
    <row r="488" customFormat="false" ht="15" hidden="false" customHeight="false" outlineLevel="0" collapsed="false">
      <c r="B488" s="0" t="n">
        <f aca="true">NORMSINV(RAND())</f>
        <v>1.68796244679372</v>
      </c>
      <c r="C488" s="0" t="n">
        <f aca="true">NORMSINV(RAND())</f>
        <v>-1.3914521954871</v>
      </c>
      <c r="D488" s="0" t="n">
        <f aca="false">$C$7*EXP($C$8*B488)</f>
        <v>120793.868461589</v>
      </c>
      <c r="E488" s="0" t="n">
        <f aca="false">$C$7*EXP($C$8*B488+$C$9*C488)</f>
        <v>79504.6753755577</v>
      </c>
      <c r="F488" s="0" t="n">
        <f aca="false">IF(D488&gt;=90000,1,0)</f>
        <v>1</v>
      </c>
      <c r="G488" s="0" t="n">
        <f aca="false">IF(E488&gt;=90000,1,0)</f>
        <v>0</v>
      </c>
      <c r="H488" s="0" t="n">
        <f aca="false">IF(E488&gt;=100000,1,0)</f>
        <v>0</v>
      </c>
      <c r="I488" s="0" t="n">
        <f aca="false">Positions!$F$2*(G488-Positions!$G$2)-Positions!$F$3*(H488-Positions!$G$3)-Positions!$F$4*(F488-Positions!$G$4)</f>
        <v>-5620</v>
      </c>
      <c r="J488" s="0" t="n">
        <f aca="false">-I488</f>
        <v>5620</v>
      </c>
    </row>
    <row r="489" customFormat="false" ht="15" hidden="false" customHeight="false" outlineLevel="0" collapsed="false">
      <c r="B489" s="0" t="n">
        <f aca="true">NORMSINV(RAND())</f>
        <v>0.00406150906487068</v>
      </c>
      <c r="C489" s="0" t="n">
        <f aca="true">NORMSINV(RAND())</f>
        <v>0.523353442844197</v>
      </c>
      <c r="D489" s="0" t="n">
        <f aca="false">$C$7*EXP($C$8*B489)</f>
        <v>87068.7264735912</v>
      </c>
      <c r="E489" s="0" t="n">
        <f aca="false">$C$7*EXP($C$8*B489+$C$9*C489)</f>
        <v>101902.604349874</v>
      </c>
      <c r="F489" s="0" t="n">
        <f aca="false">IF(D489&gt;=90000,1,0)</f>
        <v>0</v>
      </c>
      <c r="G489" s="0" t="n">
        <f aca="false">IF(E489&gt;=90000,1,0)</f>
        <v>1</v>
      </c>
      <c r="H489" s="0" t="n">
        <f aca="false">IF(E489&gt;=100000,1,0)</f>
        <v>1</v>
      </c>
      <c r="I489" s="0" t="n">
        <f aca="false">Positions!$F$2*(G489-Positions!$G$2)-Positions!$F$3*(H489-Positions!$G$3)-Positions!$F$4*(F489-Positions!$G$4)</f>
        <v>2380</v>
      </c>
      <c r="J489" s="0" t="n">
        <f aca="false">-I489</f>
        <v>-2380</v>
      </c>
    </row>
    <row r="490" customFormat="false" ht="15" hidden="false" customHeight="false" outlineLevel="0" collapsed="false">
      <c r="B490" s="0" t="n">
        <f aca="true">NORMSINV(RAND())</f>
        <v>0.652099193679916</v>
      </c>
      <c r="C490" s="0" t="n">
        <f aca="true">NORMSINV(RAND())</f>
        <v>2.57009281052048</v>
      </c>
      <c r="D490" s="0" t="n">
        <f aca="false">$C$7*EXP($C$8*B490)</f>
        <v>98759.8052152531</v>
      </c>
      <c r="E490" s="0" t="n">
        <f aca="false">$C$7*EXP($C$8*B490+$C$9*C490)</f>
        <v>213846.624909341</v>
      </c>
      <c r="F490" s="0" t="n">
        <f aca="false">IF(D490&gt;=90000,1,0)</f>
        <v>1</v>
      </c>
      <c r="G490" s="0" t="n">
        <f aca="false">IF(E490&gt;=90000,1,0)</f>
        <v>1</v>
      </c>
      <c r="H490" s="0" t="n">
        <f aca="false">IF(E490&gt;=100000,1,0)</f>
        <v>1</v>
      </c>
      <c r="I490" s="0" t="n">
        <f aca="false">Positions!$F$2*(G490-Positions!$G$2)-Positions!$F$3*(H490-Positions!$G$3)-Positions!$F$4*(F490-Positions!$G$4)</f>
        <v>-1620</v>
      </c>
      <c r="J490" s="0" t="n">
        <f aca="false">-I490</f>
        <v>1620</v>
      </c>
    </row>
    <row r="491" customFormat="false" ht="15" hidden="false" customHeight="false" outlineLevel="0" collapsed="false">
      <c r="B491" s="0" t="n">
        <f aca="true">NORMSINV(RAND())</f>
        <v>-1.11348691661249</v>
      </c>
      <c r="C491" s="0" t="n">
        <f aca="true">NORMSINV(RAND())</f>
        <v>1.65381954452159</v>
      </c>
      <c r="D491" s="0" t="n">
        <f aca="false">$C$7*EXP($C$8*B491)</f>
        <v>70064.8694482416</v>
      </c>
      <c r="E491" s="0" t="n">
        <f aca="false">$C$7*EXP($C$8*B491+$C$9*C491)</f>
        <v>115187.206118657</v>
      </c>
      <c r="F491" s="0" t="n">
        <f aca="false">IF(D491&gt;=90000,1,0)</f>
        <v>0</v>
      </c>
      <c r="G491" s="0" t="n">
        <f aca="false">IF(E491&gt;=90000,1,0)</f>
        <v>1</v>
      </c>
      <c r="H491" s="0" t="n">
        <f aca="false">IF(E491&gt;=100000,1,0)</f>
        <v>1</v>
      </c>
      <c r="I491" s="0" t="n">
        <f aca="false">Positions!$F$2*(G491-Positions!$G$2)-Positions!$F$3*(H491-Positions!$G$3)-Positions!$F$4*(F491-Positions!$G$4)</f>
        <v>2380</v>
      </c>
      <c r="J491" s="0" t="n">
        <f aca="false">-I491</f>
        <v>-2380</v>
      </c>
    </row>
    <row r="492" customFormat="false" ht="15" hidden="false" customHeight="false" outlineLevel="0" collapsed="false">
      <c r="B492" s="0" t="n">
        <f aca="true">NORMSINV(RAND())</f>
        <v>-0.739885053322892</v>
      </c>
      <c r="C492" s="0" t="n">
        <f aca="true">NORMSINV(RAND())</f>
        <v>1.6459022933535</v>
      </c>
      <c r="D492" s="0" t="n">
        <f aca="false">$C$7*EXP($C$8*B492)</f>
        <v>75343.5275823189</v>
      </c>
      <c r="E492" s="0" t="n">
        <f aca="false">$C$7*EXP($C$8*B492+$C$9*C492)</f>
        <v>123570.923075417</v>
      </c>
      <c r="F492" s="0" t="n">
        <f aca="false">IF(D492&gt;=90000,1,0)</f>
        <v>0</v>
      </c>
      <c r="G492" s="0" t="n">
        <f aca="false">IF(E492&gt;=90000,1,0)</f>
        <v>1</v>
      </c>
      <c r="H492" s="0" t="n">
        <f aca="false">IF(E492&gt;=100000,1,0)</f>
        <v>1</v>
      </c>
      <c r="I492" s="0" t="n">
        <f aca="false">Positions!$F$2*(G492-Positions!$G$2)-Positions!$F$3*(H492-Positions!$G$3)-Positions!$F$4*(F492-Positions!$G$4)</f>
        <v>2380</v>
      </c>
      <c r="J492" s="0" t="n">
        <f aca="false">-I492</f>
        <v>-2380</v>
      </c>
    </row>
    <row r="493" customFormat="false" ht="15" hidden="false" customHeight="false" outlineLevel="0" collapsed="false">
      <c r="B493" s="0" t="n">
        <f aca="true">NORMSINV(RAND())</f>
        <v>-0.522385240662919</v>
      </c>
      <c r="C493" s="0" t="n">
        <f aca="true">NORMSINV(RAND())</f>
        <v>0.679632381117887</v>
      </c>
      <c r="D493" s="0" t="n">
        <f aca="false">$C$7*EXP($C$8*B493)</f>
        <v>78597.8873026079</v>
      </c>
      <c r="E493" s="0" t="n">
        <f aca="false">$C$7*EXP($C$8*B493+$C$9*C493)</f>
        <v>96413.0828645186</v>
      </c>
      <c r="F493" s="0" t="n">
        <f aca="false">IF(D493&gt;=90000,1,0)</f>
        <v>0</v>
      </c>
      <c r="G493" s="0" t="n">
        <f aca="false">IF(E493&gt;=90000,1,0)</f>
        <v>1</v>
      </c>
      <c r="H493" s="0" t="n">
        <f aca="false">IF(E493&gt;=100000,1,0)</f>
        <v>0</v>
      </c>
      <c r="I493" s="0" t="n">
        <f aca="false">Positions!$F$2*(G493-Positions!$G$2)-Positions!$F$3*(H493-Positions!$G$3)-Positions!$F$4*(F493-Positions!$G$4)</f>
        <v>8380</v>
      </c>
      <c r="J493" s="0" t="n">
        <f aca="false">-I493</f>
        <v>-8380</v>
      </c>
    </row>
    <row r="494" customFormat="false" ht="15" hidden="false" customHeight="false" outlineLevel="0" collapsed="false">
      <c r="B494" s="0" t="n">
        <f aca="true">NORMSINV(RAND())</f>
        <v>1.17979560212136</v>
      </c>
      <c r="C494" s="0" t="n">
        <f aca="true">NORMSINV(RAND())</f>
        <v>-0.0949563623668278</v>
      </c>
      <c r="D494" s="0" t="n">
        <f aca="false">$C$7*EXP($C$8*B494)</f>
        <v>109430.166821604</v>
      </c>
      <c r="E494" s="0" t="n">
        <f aca="false">$C$7*EXP($C$8*B494+$C$9*C494)</f>
        <v>106350.769187147</v>
      </c>
      <c r="F494" s="0" t="n">
        <f aca="false">IF(D494&gt;=90000,1,0)</f>
        <v>1</v>
      </c>
      <c r="G494" s="0" t="n">
        <f aca="false">IF(E494&gt;=90000,1,0)</f>
        <v>1</v>
      </c>
      <c r="H494" s="0" t="n">
        <f aca="false">IF(E494&gt;=100000,1,0)</f>
        <v>1</v>
      </c>
      <c r="I494" s="0" t="n">
        <f aca="false">Positions!$F$2*(G494-Positions!$G$2)-Positions!$F$3*(H494-Positions!$G$3)-Positions!$F$4*(F494-Positions!$G$4)</f>
        <v>-1620</v>
      </c>
      <c r="J494" s="0" t="n">
        <f aca="false">-I494</f>
        <v>1620</v>
      </c>
    </row>
    <row r="495" customFormat="false" ht="15" hidden="false" customHeight="false" outlineLevel="0" collapsed="false">
      <c r="B495" s="0" t="n">
        <f aca="true">NORMSINV(RAND())</f>
        <v>0.913414657145571</v>
      </c>
      <c r="C495" s="0" t="n">
        <f aca="true">NORMSINV(RAND())</f>
        <v>2.7576804545558</v>
      </c>
      <c r="D495" s="0" t="n">
        <f aca="false">$C$7*EXP($C$8*B495)</f>
        <v>103906.99549437</v>
      </c>
      <c r="E495" s="0" t="n">
        <f aca="false">$C$7*EXP($C$8*B495+$C$9*C495)</f>
        <v>238043.473386636</v>
      </c>
      <c r="F495" s="0" t="n">
        <f aca="false">IF(D495&gt;=90000,1,0)</f>
        <v>1</v>
      </c>
      <c r="G495" s="0" t="n">
        <f aca="false">IF(E495&gt;=90000,1,0)</f>
        <v>1</v>
      </c>
      <c r="H495" s="0" t="n">
        <f aca="false">IF(E495&gt;=100000,1,0)</f>
        <v>1</v>
      </c>
      <c r="I495" s="0" t="n">
        <f aca="false">Positions!$F$2*(G495-Positions!$G$2)-Positions!$F$3*(H495-Positions!$G$3)-Positions!$F$4*(F495-Positions!$G$4)</f>
        <v>-1620</v>
      </c>
      <c r="J495" s="0" t="n">
        <f aca="false">-I495</f>
        <v>1620</v>
      </c>
    </row>
    <row r="496" customFormat="false" ht="15" hidden="false" customHeight="false" outlineLevel="0" collapsed="false">
      <c r="B496" s="0" t="n">
        <f aca="true">NORMSINV(RAND())</f>
        <v>0.290065377482717</v>
      </c>
      <c r="C496" s="0" t="n">
        <f aca="true">NORMSINV(RAND())</f>
        <v>1.14638724364662</v>
      </c>
      <c r="D496" s="0" t="n">
        <f aca="false">$C$7*EXP($C$8*B496)</f>
        <v>92047.3642676377</v>
      </c>
      <c r="E496" s="0" t="n">
        <f aca="false">$C$7*EXP($C$8*B496+$C$9*C496)</f>
        <v>129918.404089778</v>
      </c>
      <c r="F496" s="0" t="n">
        <f aca="false">IF(D496&gt;=90000,1,0)</f>
        <v>1</v>
      </c>
      <c r="G496" s="0" t="n">
        <f aca="false">IF(E496&gt;=90000,1,0)</f>
        <v>1</v>
      </c>
      <c r="H496" s="0" t="n">
        <f aca="false">IF(E496&gt;=100000,1,0)</f>
        <v>1</v>
      </c>
      <c r="I496" s="0" t="n">
        <f aca="false">Positions!$F$2*(G496-Positions!$G$2)-Positions!$F$3*(H496-Positions!$G$3)-Positions!$F$4*(F496-Positions!$G$4)</f>
        <v>-1620</v>
      </c>
      <c r="J496" s="0" t="n">
        <f aca="false">-I496</f>
        <v>1620</v>
      </c>
    </row>
    <row r="497" customFormat="false" ht="15" hidden="false" customHeight="false" outlineLevel="0" collapsed="false">
      <c r="B497" s="0" t="n">
        <f aca="true">NORMSINV(RAND())</f>
        <v>0.638248136603828</v>
      </c>
      <c r="C497" s="0" t="n">
        <f aca="true">NORMSINV(RAND())</f>
        <v>-0.580318917875426</v>
      </c>
      <c r="D497" s="0" t="n">
        <f aca="false">$C$7*EXP($C$8*B497)</f>
        <v>98494.2074556271</v>
      </c>
      <c r="E497" s="0" t="n">
        <f aca="false">$C$7*EXP($C$8*B497+$C$9*C497)</f>
        <v>82727.6775097105</v>
      </c>
      <c r="F497" s="0" t="n">
        <f aca="false">IF(D497&gt;=90000,1,0)</f>
        <v>1</v>
      </c>
      <c r="G497" s="0" t="n">
        <f aca="false">IF(E497&gt;=90000,1,0)</f>
        <v>0</v>
      </c>
      <c r="H497" s="0" t="n">
        <f aca="false">IF(E497&gt;=100000,1,0)</f>
        <v>0</v>
      </c>
      <c r="I497" s="0" t="n">
        <f aca="false">Positions!$F$2*(G497-Positions!$G$2)-Positions!$F$3*(H497-Positions!$G$3)-Positions!$F$4*(F497-Positions!$G$4)</f>
        <v>-5620</v>
      </c>
      <c r="J497" s="0" t="n">
        <f aca="false">-I497</f>
        <v>5620</v>
      </c>
    </row>
    <row r="498" customFormat="false" ht="15" hidden="false" customHeight="false" outlineLevel="0" collapsed="false">
      <c r="B498" s="0" t="n">
        <f aca="true">NORMSINV(RAND())</f>
        <v>-0.375445096314014</v>
      </c>
      <c r="C498" s="0" t="n">
        <f aca="true">NORMSINV(RAND())</f>
        <v>-0.245460441911656</v>
      </c>
      <c r="D498" s="0" t="n">
        <f aca="false">$C$7*EXP($C$8*B498)</f>
        <v>80875.6871462381</v>
      </c>
      <c r="E498" s="0" t="n">
        <f aca="false">$C$7*EXP($C$8*B498+$C$9*C498)</f>
        <v>75123.0914339546</v>
      </c>
      <c r="F498" s="0" t="n">
        <f aca="false">IF(D498&gt;=90000,1,0)</f>
        <v>0</v>
      </c>
      <c r="G498" s="0" t="n">
        <f aca="false">IF(E498&gt;=90000,1,0)</f>
        <v>0</v>
      </c>
      <c r="H498" s="0" t="n">
        <f aca="false">IF(E498&gt;=100000,1,0)</f>
        <v>0</v>
      </c>
      <c r="I498" s="0" t="n">
        <f aca="false">Positions!$F$2*(G498-Positions!$G$2)-Positions!$F$3*(H498-Positions!$G$3)-Positions!$F$4*(F498-Positions!$G$4)</f>
        <v>-1620</v>
      </c>
      <c r="J498" s="0" t="n">
        <f aca="false">-I498</f>
        <v>1620</v>
      </c>
    </row>
    <row r="499" customFormat="false" ht="15" hidden="false" customHeight="false" outlineLevel="0" collapsed="false">
      <c r="B499" s="0" t="n">
        <f aca="true">NORMSINV(RAND())</f>
        <v>0.00935746823705092</v>
      </c>
      <c r="C499" s="0" t="n">
        <f aca="true">NORMSINV(RAND())</f>
        <v>-1.37753822433276</v>
      </c>
      <c r="D499" s="0" t="n">
        <f aca="false">$C$7*EXP($C$8*B499)</f>
        <v>87158.4231447689</v>
      </c>
      <c r="E499" s="0" t="n">
        <f aca="false">$C$7*EXP($C$8*B499+$C$9*C499)</f>
        <v>57606.7790750199</v>
      </c>
      <c r="F499" s="0" t="n">
        <f aca="false">IF(D499&gt;=90000,1,0)</f>
        <v>0</v>
      </c>
      <c r="G499" s="0" t="n">
        <f aca="false">IF(E499&gt;=90000,1,0)</f>
        <v>0</v>
      </c>
      <c r="H499" s="0" t="n">
        <f aca="false">IF(E499&gt;=100000,1,0)</f>
        <v>0</v>
      </c>
      <c r="I499" s="0" t="n">
        <f aca="false">Positions!$F$2*(G499-Positions!$G$2)-Positions!$F$3*(H499-Positions!$G$3)-Positions!$F$4*(F499-Positions!$G$4)</f>
        <v>-1620</v>
      </c>
      <c r="J499" s="0" t="n">
        <f aca="false">-I499</f>
        <v>1620</v>
      </c>
    </row>
    <row r="500" customFormat="false" ht="15" hidden="false" customHeight="false" outlineLevel="0" collapsed="false">
      <c r="B500" s="0" t="n">
        <f aca="true">NORMSINV(RAND())</f>
        <v>1.20599593823496</v>
      </c>
      <c r="C500" s="0" t="n">
        <f aca="true">NORMSINV(RAND())</f>
        <v>-0.236774280558604</v>
      </c>
      <c r="D500" s="0" t="n">
        <f aca="false">$C$7*EXP($C$8*B500)</f>
        <v>109989.018327856</v>
      </c>
      <c r="E500" s="0" t="n">
        <f aca="false">$C$7*EXP($C$8*B500+$C$9*C500)</f>
        <v>102432.733076015</v>
      </c>
      <c r="F500" s="0" t="n">
        <f aca="false">IF(D500&gt;=90000,1,0)</f>
        <v>1</v>
      </c>
      <c r="G500" s="0" t="n">
        <f aca="false">IF(E500&gt;=90000,1,0)</f>
        <v>1</v>
      </c>
      <c r="H500" s="0" t="n">
        <f aca="false">IF(E500&gt;=100000,1,0)</f>
        <v>1</v>
      </c>
      <c r="I500" s="0" t="n">
        <f aca="false">Positions!$F$2*(G500-Positions!$G$2)-Positions!$F$3*(H500-Positions!$G$3)-Positions!$F$4*(F500-Positions!$G$4)</f>
        <v>-1620</v>
      </c>
      <c r="J500" s="0" t="n">
        <f aca="false">-I500</f>
        <v>1620</v>
      </c>
    </row>
    <row r="501" customFormat="false" ht="15" hidden="false" customHeight="false" outlineLevel="0" collapsed="false">
      <c r="B501" s="0" t="n">
        <f aca="true">NORMSINV(RAND())</f>
        <v>-1.72866188840661</v>
      </c>
      <c r="C501" s="0" t="n">
        <f aca="true">NORMSINV(RAND())</f>
        <v>0.883262589760054</v>
      </c>
      <c r="D501" s="0" t="n">
        <f aca="false">$C$7*EXP($C$8*B501)</f>
        <v>62166.5973272067</v>
      </c>
      <c r="E501" s="0" t="n">
        <f aca="false">$C$7*EXP($C$8*B501+$C$9*C501)</f>
        <v>81071.0589122106</v>
      </c>
      <c r="F501" s="0" t="n">
        <f aca="false">IF(D501&gt;=90000,1,0)</f>
        <v>0</v>
      </c>
      <c r="G501" s="0" t="n">
        <f aca="false">IF(E501&gt;=90000,1,0)</f>
        <v>0</v>
      </c>
      <c r="H501" s="0" t="n">
        <f aca="false">IF(E501&gt;=100000,1,0)</f>
        <v>0</v>
      </c>
      <c r="I501" s="0" t="n">
        <f aca="false">Positions!$F$2*(G501-Positions!$G$2)-Positions!$F$3*(H501-Positions!$G$3)-Positions!$F$4*(F501-Positions!$G$4)</f>
        <v>-1620</v>
      </c>
      <c r="J501" s="0" t="n">
        <f aca="false">-I501</f>
        <v>1620</v>
      </c>
    </row>
    <row r="502" customFormat="false" ht="15" hidden="false" customHeight="false" outlineLevel="0" collapsed="false">
      <c r="B502" s="0" t="n">
        <f aca="true">NORMSINV(RAND())</f>
        <v>-0.762158431810128</v>
      </c>
      <c r="C502" s="0" t="n">
        <f aca="true">NORMSINV(RAND())</f>
        <v>-0.477015410162382</v>
      </c>
      <c r="D502" s="0" t="n">
        <f aca="false">$C$7*EXP($C$8*B502)</f>
        <v>75017.9624072644</v>
      </c>
      <c r="E502" s="0" t="n">
        <f aca="false">$C$7*EXP($C$8*B502+$C$9*C502)</f>
        <v>64996.7349417128</v>
      </c>
      <c r="F502" s="0" t="n">
        <f aca="false">IF(D502&gt;=90000,1,0)</f>
        <v>0</v>
      </c>
      <c r="G502" s="0" t="n">
        <f aca="false">IF(E502&gt;=90000,1,0)</f>
        <v>0</v>
      </c>
      <c r="H502" s="0" t="n">
        <f aca="false">IF(E502&gt;=100000,1,0)</f>
        <v>0</v>
      </c>
      <c r="I502" s="0" t="n">
        <f aca="false">Positions!$F$2*(G502-Positions!$G$2)-Positions!$F$3*(H502-Positions!$G$3)-Positions!$F$4*(F502-Positions!$G$4)</f>
        <v>-1620</v>
      </c>
      <c r="J502" s="0" t="n">
        <f aca="false">-I502</f>
        <v>1620</v>
      </c>
    </row>
    <row r="503" customFormat="false" ht="15" hidden="false" customHeight="false" outlineLevel="0" collapsed="false">
      <c r="B503" s="0" t="n">
        <f aca="true">NORMSINV(RAND())</f>
        <v>-1.22252886554134</v>
      </c>
      <c r="C503" s="0" t="n">
        <f aca="true">NORMSINV(RAND())</f>
        <v>0.865238895378022</v>
      </c>
      <c r="D503" s="0" t="n">
        <f aca="false">$C$7*EXP($C$8*B503)</f>
        <v>68595.1163138751</v>
      </c>
      <c r="E503" s="0" t="n">
        <f aca="false">$C$7*EXP($C$8*B503+$C$9*C503)</f>
        <v>88971.1033259587</v>
      </c>
      <c r="F503" s="0" t="n">
        <f aca="false">IF(D503&gt;=90000,1,0)</f>
        <v>0</v>
      </c>
      <c r="G503" s="0" t="n">
        <f aca="false">IF(E503&gt;=90000,1,0)</f>
        <v>0</v>
      </c>
      <c r="H503" s="0" t="n">
        <f aca="false">IF(E503&gt;=100000,1,0)</f>
        <v>0</v>
      </c>
      <c r="I503" s="0" t="n">
        <f aca="false">Positions!$F$2*(G503-Positions!$G$2)-Positions!$F$3*(H503-Positions!$G$3)-Positions!$F$4*(F503-Positions!$G$4)</f>
        <v>-1620</v>
      </c>
      <c r="J503" s="0" t="n">
        <f aca="false">-I503</f>
        <v>1620</v>
      </c>
    </row>
    <row r="504" customFormat="false" ht="15" hidden="false" customHeight="false" outlineLevel="0" collapsed="false">
      <c r="B504" s="0" t="n">
        <f aca="true">NORMSINV(RAND())</f>
        <v>-1.94521350929897</v>
      </c>
      <c r="C504" s="0" t="n">
        <f aca="true">NORMSINV(RAND())</f>
        <v>-1.10511268586698</v>
      </c>
      <c r="D504" s="0" t="n">
        <f aca="false">$C$7*EXP($C$8*B504)</f>
        <v>59603.5650138109</v>
      </c>
      <c r="E504" s="0" t="n">
        <f aca="false">$C$7*EXP($C$8*B504+$C$9*C504)</f>
        <v>42756.4121660579</v>
      </c>
      <c r="F504" s="0" t="n">
        <f aca="false">IF(D504&gt;=90000,1,0)</f>
        <v>0</v>
      </c>
      <c r="G504" s="0" t="n">
        <f aca="false">IF(E504&gt;=90000,1,0)</f>
        <v>0</v>
      </c>
      <c r="H504" s="0" t="n">
        <f aca="false">IF(E504&gt;=100000,1,0)</f>
        <v>0</v>
      </c>
      <c r="I504" s="0" t="n">
        <f aca="false">Positions!$F$2*(G504-Positions!$G$2)-Positions!$F$3*(H504-Positions!$G$3)-Positions!$F$4*(F504-Positions!$G$4)</f>
        <v>-1620</v>
      </c>
      <c r="J504" s="0" t="n">
        <f aca="false">-I504</f>
        <v>1620</v>
      </c>
    </row>
    <row r="505" customFormat="false" ht="15" hidden="false" customHeight="false" outlineLevel="0" collapsed="false">
      <c r="B505" s="0" t="n">
        <f aca="true">NORMSINV(RAND())</f>
        <v>0.0419983585841546</v>
      </c>
      <c r="C505" s="0" t="n">
        <f aca="true">NORMSINV(RAND())</f>
        <v>-0.669298773884031</v>
      </c>
      <c r="D505" s="0" t="n">
        <f aca="false">$C$7*EXP($C$8*B505)</f>
        <v>87713.29925998</v>
      </c>
      <c r="E505" s="0" t="n">
        <f aca="false">$C$7*EXP($C$8*B505+$C$9*C505)</f>
        <v>71728.1100840836</v>
      </c>
      <c r="F505" s="0" t="n">
        <f aca="false">IF(D505&gt;=90000,1,0)</f>
        <v>0</v>
      </c>
      <c r="G505" s="0" t="n">
        <f aca="false">IF(E505&gt;=90000,1,0)</f>
        <v>0</v>
      </c>
      <c r="H505" s="0" t="n">
        <f aca="false">IF(E505&gt;=100000,1,0)</f>
        <v>0</v>
      </c>
      <c r="I505" s="0" t="n">
        <f aca="false">Positions!$F$2*(G505-Positions!$G$2)-Positions!$F$3*(H505-Positions!$G$3)-Positions!$F$4*(F505-Positions!$G$4)</f>
        <v>-1620</v>
      </c>
      <c r="J505" s="0" t="n">
        <f aca="false">-I505</f>
        <v>1620</v>
      </c>
    </row>
    <row r="506" customFormat="false" ht="15" hidden="false" customHeight="false" outlineLevel="0" collapsed="false">
      <c r="B506" s="0" t="n">
        <f aca="true">NORMSINV(RAND())</f>
        <v>0.664276522485247</v>
      </c>
      <c r="C506" s="0" t="n">
        <f aca="true">NORMSINV(RAND())</f>
        <v>-0.69248331878147</v>
      </c>
      <c r="D506" s="0" t="n">
        <f aca="false">$C$7*EXP($C$8*B506)</f>
        <v>98993.9003373685</v>
      </c>
      <c r="E506" s="0" t="n">
        <f aca="false">$C$7*EXP($C$8*B506+$C$9*C506)</f>
        <v>80390.673202996</v>
      </c>
      <c r="F506" s="0" t="n">
        <f aca="false">IF(D506&gt;=90000,1,0)</f>
        <v>1</v>
      </c>
      <c r="G506" s="0" t="n">
        <f aca="false">IF(E506&gt;=90000,1,0)</f>
        <v>0</v>
      </c>
      <c r="H506" s="0" t="n">
        <f aca="false">IF(E506&gt;=100000,1,0)</f>
        <v>0</v>
      </c>
      <c r="I506" s="0" t="n">
        <f aca="false">Positions!$F$2*(G506-Positions!$G$2)-Positions!$F$3*(H506-Positions!$G$3)-Positions!$F$4*(F506-Positions!$G$4)</f>
        <v>-5620</v>
      </c>
      <c r="J506" s="0" t="n">
        <f aca="false">-I506</f>
        <v>5620</v>
      </c>
    </row>
    <row r="507" customFormat="false" ht="15" hidden="false" customHeight="false" outlineLevel="0" collapsed="false">
      <c r="B507" s="0" t="n">
        <f aca="true">NORMSINV(RAND())</f>
        <v>0.571327115417604</v>
      </c>
      <c r="C507" s="0" t="n">
        <f aca="true">NORMSINV(RAND())</f>
        <v>1.55729807171805</v>
      </c>
      <c r="D507" s="0" t="n">
        <f aca="false">$C$7*EXP($C$8*B507)</f>
        <v>97221.0065926054</v>
      </c>
      <c r="E507" s="0" t="n">
        <f aca="false">$C$7*EXP($C$8*B507+$C$9*C507)</f>
        <v>155261.326266158</v>
      </c>
      <c r="F507" s="0" t="n">
        <f aca="false">IF(D507&gt;=90000,1,0)</f>
        <v>1</v>
      </c>
      <c r="G507" s="0" t="n">
        <f aca="false">IF(E507&gt;=90000,1,0)</f>
        <v>1</v>
      </c>
      <c r="H507" s="0" t="n">
        <f aca="false">IF(E507&gt;=100000,1,0)</f>
        <v>1</v>
      </c>
      <c r="I507" s="0" t="n">
        <f aca="false">Positions!$F$2*(G507-Positions!$G$2)-Positions!$F$3*(H507-Positions!$G$3)-Positions!$F$4*(F507-Positions!$G$4)</f>
        <v>-1620</v>
      </c>
      <c r="J507" s="0" t="n">
        <f aca="false">-I507</f>
        <v>1620</v>
      </c>
    </row>
    <row r="508" customFormat="false" ht="15" hidden="false" customHeight="false" outlineLevel="0" collapsed="false">
      <c r="B508" s="0" t="n">
        <f aca="true">NORMSINV(RAND())</f>
        <v>0.779618117728637</v>
      </c>
      <c r="C508" s="0" t="n">
        <f aca="true">NORMSINV(RAND())</f>
        <v>0.556341399726991</v>
      </c>
      <c r="D508" s="0" t="n">
        <f aca="false">$C$7*EXP($C$8*B508)</f>
        <v>101238.913591398</v>
      </c>
      <c r="E508" s="0" t="n">
        <f aca="false">$C$7*EXP($C$8*B508+$C$9*C508)</f>
        <v>119667.743240333</v>
      </c>
      <c r="F508" s="0" t="n">
        <f aca="false">IF(D508&gt;=90000,1,0)</f>
        <v>1</v>
      </c>
      <c r="G508" s="0" t="n">
        <f aca="false">IF(E508&gt;=90000,1,0)</f>
        <v>1</v>
      </c>
      <c r="H508" s="0" t="n">
        <f aca="false">IF(E508&gt;=100000,1,0)</f>
        <v>1</v>
      </c>
      <c r="I508" s="0" t="n">
        <f aca="false">Positions!$F$2*(G508-Positions!$G$2)-Positions!$F$3*(H508-Positions!$G$3)-Positions!$F$4*(F508-Positions!$G$4)</f>
        <v>-1620</v>
      </c>
      <c r="J508" s="0" t="n">
        <f aca="false">-I508</f>
        <v>1620</v>
      </c>
    </row>
    <row r="509" customFormat="false" ht="15" hidden="false" customHeight="false" outlineLevel="0" collapsed="false">
      <c r="B509" s="0" t="n">
        <f aca="true">NORMSINV(RAND())</f>
        <v>0.829487115429235</v>
      </c>
      <c r="C509" s="0" t="n">
        <f aca="true">NORMSINV(RAND())</f>
        <v>-0.415911773170416</v>
      </c>
      <c r="D509" s="0" t="n">
        <f aca="false">$C$7*EXP($C$8*B509)</f>
        <v>102225.263703722</v>
      </c>
      <c r="E509" s="0" t="n">
        <f aca="false">$C$7*EXP($C$8*B509+$C$9*C509)</f>
        <v>90211.4190373056</v>
      </c>
      <c r="F509" s="0" t="n">
        <f aca="false">IF(D509&gt;=90000,1,0)</f>
        <v>1</v>
      </c>
      <c r="G509" s="0" t="n">
        <f aca="false">IF(E509&gt;=90000,1,0)</f>
        <v>1</v>
      </c>
      <c r="H509" s="0" t="n">
        <f aca="false">IF(E509&gt;=100000,1,0)</f>
        <v>0</v>
      </c>
      <c r="I509" s="0" t="n">
        <f aca="false">Positions!$F$2*(G509-Positions!$G$2)-Positions!$F$3*(H509-Positions!$G$3)-Positions!$F$4*(F509-Positions!$G$4)</f>
        <v>4380</v>
      </c>
      <c r="J509" s="0" t="n">
        <f aca="false">-I509</f>
        <v>-4380</v>
      </c>
    </row>
    <row r="510" customFormat="false" ht="15" hidden="false" customHeight="false" outlineLevel="0" collapsed="false">
      <c r="B510" s="0" t="n">
        <f aca="true">NORMSINV(RAND())</f>
        <v>-0.483092823852677</v>
      </c>
      <c r="C510" s="0" t="n">
        <f aca="true">NORMSINV(RAND())</f>
        <v>-0.375807064426828</v>
      </c>
      <c r="D510" s="0" t="n">
        <f aca="false">$C$7*EXP($C$8*B510)</f>
        <v>79200.6209379327</v>
      </c>
      <c r="E510" s="0" t="n">
        <f aca="false">$C$7*EXP($C$8*B510+$C$9*C510)</f>
        <v>70740.394490167</v>
      </c>
      <c r="F510" s="0" t="n">
        <f aca="false">IF(D510&gt;=90000,1,0)</f>
        <v>0</v>
      </c>
      <c r="G510" s="0" t="n">
        <f aca="false">IF(E510&gt;=90000,1,0)</f>
        <v>0</v>
      </c>
      <c r="H510" s="0" t="n">
        <f aca="false">IF(E510&gt;=100000,1,0)</f>
        <v>0</v>
      </c>
      <c r="I510" s="0" t="n">
        <f aca="false">Positions!$F$2*(G510-Positions!$G$2)-Positions!$F$3*(H510-Positions!$G$3)-Positions!$F$4*(F510-Positions!$G$4)</f>
        <v>-1620</v>
      </c>
      <c r="J510" s="0" t="n">
        <f aca="false">-I510</f>
        <v>1620</v>
      </c>
    </row>
    <row r="511" customFormat="false" ht="15" hidden="false" customHeight="false" outlineLevel="0" collapsed="false">
      <c r="B511" s="0" t="n">
        <f aca="true">NORMSINV(RAND())</f>
        <v>0.639389659016638</v>
      </c>
      <c r="C511" s="0" t="n">
        <f aca="true">NORMSINV(RAND())</f>
        <v>-1.09699880525104</v>
      </c>
      <c r="D511" s="0" t="n">
        <f aca="false">$C$7*EXP($C$8*B511)</f>
        <v>98516.0694222411</v>
      </c>
      <c r="E511" s="0" t="n">
        <f aca="false">$C$7*EXP($C$8*B511+$C$9*C511)</f>
        <v>70842.7400965566</v>
      </c>
      <c r="F511" s="0" t="n">
        <f aca="false">IF(D511&gt;=90000,1,0)</f>
        <v>1</v>
      </c>
      <c r="G511" s="0" t="n">
        <f aca="false">IF(E511&gt;=90000,1,0)</f>
        <v>0</v>
      </c>
      <c r="H511" s="0" t="n">
        <f aca="false">IF(E511&gt;=100000,1,0)</f>
        <v>0</v>
      </c>
      <c r="I511" s="0" t="n">
        <f aca="false">Positions!$F$2*(G511-Positions!$G$2)-Positions!$F$3*(H511-Positions!$G$3)-Positions!$F$4*(F511-Positions!$G$4)</f>
        <v>-5620</v>
      </c>
      <c r="J511" s="0" t="n">
        <f aca="false">-I511</f>
        <v>5620</v>
      </c>
    </row>
    <row r="512" customFormat="false" ht="15" hidden="false" customHeight="false" outlineLevel="0" collapsed="false">
      <c r="B512" s="0" t="n">
        <f aca="true">NORMSINV(RAND())</f>
        <v>-0.539831284858445</v>
      </c>
      <c r="C512" s="0" t="n">
        <f aca="true">NORMSINV(RAND())</f>
        <v>0.159833863076571</v>
      </c>
      <c r="D512" s="0" t="n">
        <f aca="false">$C$7*EXP($C$8*B512)</f>
        <v>78331.7428567005</v>
      </c>
      <c r="E512" s="0" t="n">
        <f aca="false">$C$7*EXP($C$8*B512+$C$9*C512)</f>
        <v>82187.1435102436</v>
      </c>
      <c r="F512" s="0" t="n">
        <f aca="false">IF(D512&gt;=90000,1,0)</f>
        <v>0</v>
      </c>
      <c r="G512" s="0" t="n">
        <f aca="false">IF(E512&gt;=90000,1,0)</f>
        <v>0</v>
      </c>
      <c r="H512" s="0" t="n">
        <f aca="false">IF(E512&gt;=100000,1,0)</f>
        <v>0</v>
      </c>
      <c r="I512" s="0" t="n">
        <f aca="false">Positions!$F$2*(G512-Positions!$G$2)-Positions!$F$3*(H512-Positions!$G$3)-Positions!$F$4*(F512-Positions!$G$4)</f>
        <v>-1620</v>
      </c>
      <c r="J512" s="0" t="n">
        <f aca="false">-I512</f>
        <v>1620</v>
      </c>
    </row>
    <row r="513" customFormat="false" ht="15" hidden="false" customHeight="false" outlineLevel="0" collapsed="false">
      <c r="B513" s="0" t="n">
        <f aca="true">NORMSINV(RAND())</f>
        <v>-1.21785238012563</v>
      </c>
      <c r="C513" s="0" t="n">
        <f aca="true">NORMSINV(RAND())</f>
        <v>-1.18253407344862</v>
      </c>
      <c r="D513" s="0" t="n">
        <f aca="false">$C$7*EXP($C$8*B513)</f>
        <v>68657.512224745</v>
      </c>
      <c r="E513" s="0" t="n">
        <f aca="false">$C$7*EXP($C$8*B513+$C$9*C513)</f>
        <v>48118.2498419077</v>
      </c>
      <c r="F513" s="0" t="n">
        <f aca="false">IF(D513&gt;=90000,1,0)</f>
        <v>0</v>
      </c>
      <c r="G513" s="0" t="n">
        <f aca="false">IF(E513&gt;=90000,1,0)</f>
        <v>0</v>
      </c>
      <c r="H513" s="0" t="n">
        <f aca="false">IF(E513&gt;=100000,1,0)</f>
        <v>0</v>
      </c>
      <c r="I513" s="0" t="n">
        <f aca="false">Positions!$F$2*(G513-Positions!$G$2)-Positions!$F$3*(H513-Positions!$G$3)-Positions!$F$4*(F513-Positions!$G$4)</f>
        <v>-1620</v>
      </c>
      <c r="J513" s="0" t="n">
        <f aca="false">-I513</f>
        <v>1620</v>
      </c>
    </row>
    <row r="514" customFormat="false" ht="15" hidden="false" customHeight="false" outlineLevel="0" collapsed="false">
      <c r="B514" s="0" t="n">
        <f aca="true">NORMSINV(RAND())</f>
        <v>-0.431840980273628</v>
      </c>
      <c r="C514" s="0" t="n">
        <f aca="true">NORMSINV(RAND())</f>
        <v>0.0647624491030072</v>
      </c>
      <c r="D514" s="0" t="n">
        <f aca="false">$C$7*EXP($C$8*B514)</f>
        <v>79993.7603631614</v>
      </c>
      <c r="E514" s="0" t="n">
        <f aca="false">$C$7*EXP($C$8*B514+$C$9*C514)</f>
        <v>81566.3002546472</v>
      </c>
      <c r="F514" s="0" t="n">
        <f aca="false">IF(D514&gt;=90000,1,0)</f>
        <v>0</v>
      </c>
      <c r="G514" s="0" t="n">
        <f aca="false">IF(E514&gt;=90000,1,0)</f>
        <v>0</v>
      </c>
      <c r="H514" s="0" t="n">
        <f aca="false">IF(E514&gt;=100000,1,0)</f>
        <v>0</v>
      </c>
      <c r="I514" s="0" t="n">
        <f aca="false">Positions!$F$2*(G514-Positions!$G$2)-Positions!$F$3*(H514-Positions!$G$3)-Positions!$F$4*(F514-Positions!$G$4)</f>
        <v>-1620</v>
      </c>
      <c r="J514" s="0" t="n">
        <f aca="false">-I514</f>
        <v>1620</v>
      </c>
    </row>
    <row r="515" customFormat="false" ht="15" hidden="false" customHeight="false" outlineLevel="0" collapsed="false">
      <c r="B515" s="0" t="n">
        <f aca="true">NORMSINV(RAND())</f>
        <v>-0.147417665164084</v>
      </c>
      <c r="C515" s="0" t="n">
        <f aca="true">NORMSINV(RAND())</f>
        <v>-0.424663276958734</v>
      </c>
      <c r="D515" s="0" t="n">
        <f aca="false">$C$7*EXP($C$8*B515)</f>
        <v>84541.8644358884</v>
      </c>
      <c r="E515" s="0" t="n">
        <f aca="false">$C$7*EXP($C$8*B515+$C$9*C515)</f>
        <v>74410.2217877041</v>
      </c>
      <c r="F515" s="0" t="n">
        <f aca="false">IF(D515&gt;=90000,1,0)</f>
        <v>0</v>
      </c>
      <c r="G515" s="0" t="n">
        <f aca="false">IF(E515&gt;=90000,1,0)</f>
        <v>0</v>
      </c>
      <c r="H515" s="0" t="n">
        <f aca="false">IF(E515&gt;=100000,1,0)</f>
        <v>0</v>
      </c>
      <c r="I515" s="0" t="n">
        <f aca="false">Positions!$F$2*(G515-Positions!$G$2)-Positions!$F$3*(H515-Positions!$G$3)-Positions!$F$4*(F515-Positions!$G$4)</f>
        <v>-1620</v>
      </c>
      <c r="J515" s="0" t="n">
        <f aca="false">-I515</f>
        <v>1620</v>
      </c>
    </row>
    <row r="516" customFormat="false" ht="15" hidden="false" customHeight="false" outlineLevel="0" collapsed="false">
      <c r="B516" s="0" t="n">
        <f aca="true">NORMSINV(RAND())</f>
        <v>-1.28738969631212</v>
      </c>
      <c r="C516" s="0" t="n">
        <f aca="true">NORMSINV(RAND())</f>
        <v>-0.396071895390925</v>
      </c>
      <c r="D516" s="0" t="n">
        <f aca="false">$C$7*EXP($C$8*B516)</f>
        <v>67735.5365739947</v>
      </c>
      <c r="E516" s="0" t="n">
        <f aca="false">$C$7*EXP($C$8*B516+$C$9*C516)</f>
        <v>60132.5913599671</v>
      </c>
      <c r="F516" s="0" t="n">
        <f aca="false">IF(D516&gt;=90000,1,0)</f>
        <v>0</v>
      </c>
      <c r="G516" s="0" t="n">
        <f aca="false">IF(E516&gt;=90000,1,0)</f>
        <v>0</v>
      </c>
      <c r="H516" s="0" t="n">
        <f aca="false">IF(E516&gt;=100000,1,0)</f>
        <v>0</v>
      </c>
      <c r="I516" s="0" t="n">
        <f aca="false">Positions!$F$2*(G516-Positions!$G$2)-Positions!$F$3*(H516-Positions!$G$3)-Positions!$F$4*(F516-Positions!$G$4)</f>
        <v>-1620</v>
      </c>
      <c r="J516" s="0" t="n">
        <f aca="false">-I516</f>
        <v>1620</v>
      </c>
    </row>
    <row r="517" customFormat="false" ht="15" hidden="false" customHeight="false" outlineLevel="0" collapsed="false">
      <c r="B517" s="0" t="n">
        <f aca="true">NORMSINV(RAND())</f>
        <v>-0.190763833405575</v>
      </c>
      <c r="C517" s="0" t="n">
        <f aca="true">NORMSINV(RAND())</f>
        <v>0.127739871177952</v>
      </c>
      <c r="D517" s="0" t="n">
        <f aca="false">$C$7*EXP($C$8*B517)</f>
        <v>83832.385151405</v>
      </c>
      <c r="E517" s="0" t="n">
        <f aca="false">$C$7*EXP($C$8*B517+$C$9*C517)</f>
        <v>87114.0273139002</v>
      </c>
      <c r="F517" s="0" t="n">
        <f aca="false">IF(D517&gt;=90000,1,0)</f>
        <v>0</v>
      </c>
      <c r="G517" s="0" t="n">
        <f aca="false">IF(E517&gt;=90000,1,0)</f>
        <v>0</v>
      </c>
      <c r="H517" s="0" t="n">
        <f aca="false">IF(E517&gt;=100000,1,0)</f>
        <v>0</v>
      </c>
      <c r="I517" s="0" t="n">
        <f aca="false">Positions!$F$2*(G517-Positions!$G$2)-Positions!$F$3*(H517-Positions!$G$3)-Positions!$F$4*(F517-Positions!$G$4)</f>
        <v>-1620</v>
      </c>
      <c r="J517" s="0" t="n">
        <f aca="false">-I517</f>
        <v>1620</v>
      </c>
    </row>
    <row r="518" customFormat="false" ht="15" hidden="false" customHeight="false" outlineLevel="0" collapsed="false">
      <c r="B518" s="0" t="n">
        <f aca="true">NORMSINV(RAND())</f>
        <v>0.697682775187741</v>
      </c>
      <c r="C518" s="0" t="n">
        <f aca="true">NORMSINV(RAND())</f>
        <v>1.07408612746471</v>
      </c>
      <c r="D518" s="0" t="n">
        <f aca="false">$C$7*EXP($C$8*B518)</f>
        <v>99638.9500921481</v>
      </c>
      <c r="E518" s="0" t="n">
        <f aca="false">$C$7*EXP($C$8*B518+$C$9*C518)</f>
        <v>137609.890297272</v>
      </c>
      <c r="F518" s="0" t="n">
        <f aca="false">IF(D518&gt;=90000,1,0)</f>
        <v>1</v>
      </c>
      <c r="G518" s="0" t="n">
        <f aca="false">IF(E518&gt;=90000,1,0)</f>
        <v>1</v>
      </c>
      <c r="H518" s="0" t="n">
        <f aca="false">IF(E518&gt;=100000,1,0)</f>
        <v>1</v>
      </c>
      <c r="I518" s="0" t="n">
        <f aca="false">Positions!$F$2*(G518-Positions!$G$2)-Positions!$F$3*(H518-Positions!$G$3)-Positions!$F$4*(F518-Positions!$G$4)</f>
        <v>-1620</v>
      </c>
      <c r="J518" s="0" t="n">
        <f aca="false">-I518</f>
        <v>1620</v>
      </c>
    </row>
    <row r="519" customFormat="false" ht="15" hidden="false" customHeight="false" outlineLevel="0" collapsed="false">
      <c r="B519" s="0" t="n">
        <f aca="true">NORMSINV(RAND())</f>
        <v>-0.643364426074638</v>
      </c>
      <c r="C519" s="0" t="n">
        <f aca="true">NORMSINV(RAND())</f>
        <v>1.45656903749206</v>
      </c>
      <c r="D519" s="0" t="n">
        <f aca="false">$C$7*EXP($C$8*B519)</f>
        <v>76770.7553603042</v>
      </c>
      <c r="E519" s="0" t="n">
        <f aca="false">$C$7*EXP($C$8*B519+$C$9*C519)</f>
        <v>118945.756151288</v>
      </c>
      <c r="F519" s="0" t="n">
        <f aca="false">IF(D519&gt;=90000,1,0)</f>
        <v>0</v>
      </c>
      <c r="G519" s="0" t="n">
        <f aca="false">IF(E519&gt;=90000,1,0)</f>
        <v>1</v>
      </c>
      <c r="H519" s="0" t="n">
        <f aca="false">IF(E519&gt;=100000,1,0)</f>
        <v>1</v>
      </c>
      <c r="I519" s="0" t="n">
        <f aca="false">Positions!$F$2*(G519-Positions!$G$2)-Positions!$F$3*(H519-Positions!$G$3)-Positions!$F$4*(F519-Positions!$G$4)</f>
        <v>2380</v>
      </c>
      <c r="J519" s="0" t="n">
        <f aca="false">-I519</f>
        <v>-2380</v>
      </c>
    </row>
    <row r="520" customFormat="false" ht="15" hidden="false" customHeight="false" outlineLevel="0" collapsed="false">
      <c r="B520" s="0" t="n">
        <f aca="true">NORMSINV(RAND())</f>
        <v>0.221706248016773</v>
      </c>
      <c r="C520" s="0" t="n">
        <f aca="true">NORMSINV(RAND())</f>
        <v>1.71657162498125</v>
      </c>
      <c r="D520" s="0" t="n">
        <f aca="false">$C$7*EXP($C$8*B520)</f>
        <v>90832.0993125496</v>
      </c>
      <c r="E520" s="0" t="n">
        <f aca="false">$C$7*EXP($C$8*B520+$C$9*C520)</f>
        <v>152172.256004249</v>
      </c>
      <c r="F520" s="0" t="n">
        <f aca="false">IF(D520&gt;=90000,1,0)</f>
        <v>1</v>
      </c>
      <c r="G520" s="0" t="n">
        <f aca="false">IF(E520&gt;=90000,1,0)</f>
        <v>1</v>
      </c>
      <c r="H520" s="0" t="n">
        <f aca="false">IF(E520&gt;=100000,1,0)</f>
        <v>1</v>
      </c>
      <c r="I520" s="0" t="n">
        <f aca="false">Positions!$F$2*(G520-Positions!$G$2)-Positions!$F$3*(H520-Positions!$G$3)-Positions!$F$4*(F520-Positions!$G$4)</f>
        <v>-1620</v>
      </c>
      <c r="J520" s="0" t="n">
        <f aca="false">-I520</f>
        <v>1620</v>
      </c>
    </row>
    <row r="521" customFormat="false" ht="15" hidden="false" customHeight="false" outlineLevel="0" collapsed="false">
      <c r="B521" s="0" t="n">
        <f aca="true">NORMSINV(RAND())</f>
        <v>0.547461304285362</v>
      </c>
      <c r="C521" s="0" t="n">
        <f aca="true">NORMSINV(RAND())</f>
        <v>-0.589470436278293</v>
      </c>
      <c r="D521" s="0" t="n">
        <f aca="false">$C$7*EXP($C$8*B521)</f>
        <v>96770.9418114761</v>
      </c>
      <c r="E521" s="0" t="n">
        <f aca="false">$C$7*EXP($C$8*B521+$C$9*C521)</f>
        <v>81056.9748932279</v>
      </c>
      <c r="F521" s="0" t="n">
        <f aca="false">IF(D521&gt;=90000,1,0)</f>
        <v>1</v>
      </c>
      <c r="G521" s="0" t="n">
        <f aca="false">IF(E521&gt;=90000,1,0)</f>
        <v>0</v>
      </c>
      <c r="H521" s="0" t="n">
        <f aca="false">IF(E521&gt;=100000,1,0)</f>
        <v>0</v>
      </c>
      <c r="I521" s="0" t="n">
        <f aca="false">Positions!$F$2*(G521-Positions!$G$2)-Positions!$F$3*(H521-Positions!$G$3)-Positions!$F$4*(F521-Positions!$G$4)</f>
        <v>-5620</v>
      </c>
      <c r="J521" s="0" t="n">
        <f aca="false">-I521</f>
        <v>5620</v>
      </c>
    </row>
    <row r="522" customFormat="false" ht="15" hidden="false" customHeight="false" outlineLevel="0" collapsed="false">
      <c r="B522" s="0" t="n">
        <f aca="true">NORMSINV(RAND())</f>
        <v>0.890813717196567</v>
      </c>
      <c r="C522" s="0" t="n">
        <f aca="true">NORMSINV(RAND())</f>
        <v>0.594865545109443</v>
      </c>
      <c r="D522" s="0" t="n">
        <f aca="false">$C$7*EXP($C$8*B522)</f>
        <v>103451.416841775</v>
      </c>
      <c r="E522" s="0" t="n">
        <f aca="false">$C$7*EXP($C$8*B522+$C$9*C522)</f>
        <v>123707.304361816</v>
      </c>
      <c r="F522" s="0" t="n">
        <f aca="false">IF(D522&gt;=90000,1,0)</f>
        <v>1</v>
      </c>
      <c r="G522" s="0" t="n">
        <f aca="false">IF(E522&gt;=90000,1,0)</f>
        <v>1</v>
      </c>
      <c r="H522" s="0" t="n">
        <f aca="false">IF(E522&gt;=100000,1,0)</f>
        <v>1</v>
      </c>
      <c r="I522" s="0" t="n">
        <f aca="false">Positions!$F$2*(G522-Positions!$G$2)-Positions!$F$3*(H522-Positions!$G$3)-Positions!$F$4*(F522-Positions!$G$4)</f>
        <v>-1620</v>
      </c>
      <c r="J522" s="0" t="n">
        <f aca="false">-I522</f>
        <v>1620</v>
      </c>
    </row>
    <row r="523" customFormat="false" ht="15" hidden="false" customHeight="false" outlineLevel="0" collapsed="false">
      <c r="B523" s="0" t="n">
        <f aca="true">NORMSINV(RAND())</f>
        <v>0.983256215275933</v>
      </c>
      <c r="C523" s="0" t="n">
        <f aca="true">NORMSINV(RAND())</f>
        <v>-1.89960030922102</v>
      </c>
      <c r="D523" s="0" t="n">
        <f aca="false">$C$7*EXP($C$8*B523)</f>
        <v>105327.545517833</v>
      </c>
      <c r="E523" s="0" t="n">
        <f aca="false">$C$7*EXP($C$8*B523+$C$9*C523)</f>
        <v>59504.757082861</v>
      </c>
      <c r="F523" s="0" t="n">
        <f aca="false">IF(D523&gt;=90000,1,0)</f>
        <v>1</v>
      </c>
      <c r="G523" s="0" t="n">
        <f aca="false">IF(E523&gt;=90000,1,0)</f>
        <v>0</v>
      </c>
      <c r="H523" s="0" t="n">
        <f aca="false">IF(E523&gt;=100000,1,0)</f>
        <v>0</v>
      </c>
      <c r="I523" s="0" t="n">
        <f aca="false">Positions!$F$2*(G523-Positions!$G$2)-Positions!$F$3*(H523-Positions!$G$3)-Positions!$F$4*(F523-Positions!$G$4)</f>
        <v>-5620</v>
      </c>
      <c r="J523" s="0" t="n">
        <f aca="false">-I523</f>
        <v>5620</v>
      </c>
    </row>
    <row r="524" customFormat="false" ht="15" hidden="false" customHeight="false" outlineLevel="0" collapsed="false">
      <c r="B524" s="0" t="n">
        <f aca="true">NORMSINV(RAND())</f>
        <v>2.18308233634722</v>
      </c>
      <c r="C524" s="0" t="n">
        <f aca="true">NORMSINV(RAND())</f>
        <v>-1.58456089676572</v>
      </c>
      <c r="D524" s="0" t="n">
        <f aca="false">$C$7*EXP($C$8*B524)</f>
        <v>132999.828002789</v>
      </c>
      <c r="E524" s="0" t="n">
        <f aca="false">$C$7*EXP($C$8*B524+$C$9*C524)</f>
        <v>82601.6600911543</v>
      </c>
      <c r="F524" s="0" t="n">
        <f aca="false">IF(D524&gt;=90000,1,0)</f>
        <v>1</v>
      </c>
      <c r="G524" s="0" t="n">
        <f aca="false">IF(E524&gt;=90000,1,0)</f>
        <v>0</v>
      </c>
      <c r="H524" s="0" t="n">
        <f aca="false">IF(E524&gt;=100000,1,0)</f>
        <v>0</v>
      </c>
      <c r="I524" s="0" t="n">
        <f aca="false">Positions!$F$2*(G524-Positions!$G$2)-Positions!$F$3*(H524-Positions!$G$3)-Positions!$F$4*(F524-Positions!$G$4)</f>
        <v>-5620</v>
      </c>
      <c r="J524" s="0" t="n">
        <f aca="false">-I524</f>
        <v>5620</v>
      </c>
    </row>
    <row r="525" customFormat="false" ht="15" hidden="false" customHeight="false" outlineLevel="0" collapsed="false">
      <c r="B525" s="0" t="n">
        <f aca="true">NORMSINV(RAND())</f>
        <v>0.127268781034757</v>
      </c>
      <c r="C525" s="0" t="n">
        <f aca="true">NORMSINV(RAND())</f>
        <v>0.942789808705536</v>
      </c>
      <c r="D525" s="0" t="n">
        <f aca="false">$C$7*EXP($C$8*B525)</f>
        <v>89179.5718052123</v>
      </c>
      <c r="E525" s="0" t="n">
        <f aca="false">$C$7*EXP($C$8*B525+$C$9*C525)</f>
        <v>118398.262755932</v>
      </c>
      <c r="F525" s="0" t="n">
        <f aca="false">IF(D525&gt;=90000,1,0)</f>
        <v>0</v>
      </c>
      <c r="G525" s="0" t="n">
        <f aca="false">IF(E525&gt;=90000,1,0)</f>
        <v>1</v>
      </c>
      <c r="H525" s="0" t="n">
        <f aca="false">IF(E525&gt;=100000,1,0)</f>
        <v>1</v>
      </c>
      <c r="I525" s="0" t="n">
        <f aca="false">Positions!$F$2*(G525-Positions!$G$2)-Positions!$F$3*(H525-Positions!$G$3)-Positions!$F$4*(F525-Positions!$G$4)</f>
        <v>2380</v>
      </c>
      <c r="J525" s="0" t="n">
        <f aca="false">-I525</f>
        <v>-2380</v>
      </c>
    </row>
    <row r="526" customFormat="false" ht="15" hidden="false" customHeight="false" outlineLevel="0" collapsed="false">
      <c r="B526" s="0" t="n">
        <f aca="true">NORMSINV(RAND())</f>
        <v>0.0871871229802009</v>
      </c>
      <c r="C526" s="0" t="n">
        <f aca="true">NORMSINV(RAND())</f>
        <v>-0.480045287538487</v>
      </c>
      <c r="D526" s="0" t="n">
        <f aca="false">$C$7*EXP($C$8*B526)</f>
        <v>88487.3171533816</v>
      </c>
      <c r="E526" s="0" t="n">
        <f aca="false">$C$7*EXP($C$8*B526+$C$9*C526)</f>
        <v>76596.9996378938</v>
      </c>
      <c r="F526" s="0" t="n">
        <f aca="false">IF(D526&gt;=90000,1,0)</f>
        <v>0</v>
      </c>
      <c r="G526" s="0" t="n">
        <f aca="false">IF(E526&gt;=90000,1,0)</f>
        <v>0</v>
      </c>
      <c r="H526" s="0" t="n">
        <f aca="false">IF(E526&gt;=100000,1,0)</f>
        <v>0</v>
      </c>
      <c r="I526" s="0" t="n">
        <f aca="false">Positions!$F$2*(G526-Positions!$G$2)-Positions!$F$3*(H526-Positions!$G$3)-Positions!$F$4*(F526-Positions!$G$4)</f>
        <v>-1620</v>
      </c>
      <c r="J526" s="0" t="n">
        <f aca="false">-I526</f>
        <v>1620</v>
      </c>
    </row>
    <row r="527" customFormat="false" ht="15" hidden="false" customHeight="false" outlineLevel="0" collapsed="false">
      <c r="B527" s="0" t="n">
        <f aca="true">NORMSINV(RAND())</f>
        <v>-0.150595901052231</v>
      </c>
      <c r="C527" s="0" t="n">
        <f aca="true">NORMSINV(RAND())</f>
        <v>1.12465484456792</v>
      </c>
      <c r="D527" s="0" t="n">
        <f aca="false">$C$7*EXP($C$8*B527)</f>
        <v>84489.6404908259</v>
      </c>
      <c r="E527" s="0" t="n">
        <f aca="false">$C$7*EXP($C$8*B527+$C$9*C527)</f>
        <v>118474.707850783</v>
      </c>
      <c r="F527" s="0" t="n">
        <f aca="false">IF(D527&gt;=90000,1,0)</f>
        <v>0</v>
      </c>
      <c r="G527" s="0" t="n">
        <f aca="false">IF(E527&gt;=90000,1,0)</f>
        <v>1</v>
      </c>
      <c r="H527" s="0" t="n">
        <f aca="false">IF(E527&gt;=100000,1,0)</f>
        <v>1</v>
      </c>
      <c r="I527" s="0" t="n">
        <f aca="false">Positions!$F$2*(G527-Positions!$G$2)-Positions!$F$3*(H527-Positions!$G$3)-Positions!$F$4*(F527-Positions!$G$4)</f>
        <v>2380</v>
      </c>
      <c r="J527" s="0" t="n">
        <f aca="false">-I527</f>
        <v>-2380</v>
      </c>
    </row>
    <row r="528" customFormat="false" ht="15" hidden="false" customHeight="false" outlineLevel="0" collapsed="false">
      <c r="B528" s="0" t="n">
        <f aca="true">NORMSINV(RAND())</f>
        <v>0.470445364012246</v>
      </c>
      <c r="C528" s="0" t="n">
        <f aca="true">NORMSINV(RAND())</f>
        <v>-3.24547454944904</v>
      </c>
      <c r="D528" s="0" t="n">
        <f aca="false">$C$7*EXP($C$8*B528)</f>
        <v>95332.7259676296</v>
      </c>
      <c r="E528" s="0" t="n">
        <f aca="false">$C$7*EXP($C$8*B528+$C$9*C528)</f>
        <v>35937.6482942596</v>
      </c>
      <c r="F528" s="0" t="n">
        <f aca="false">IF(D528&gt;=90000,1,0)</f>
        <v>1</v>
      </c>
      <c r="G528" s="0" t="n">
        <f aca="false">IF(E528&gt;=90000,1,0)</f>
        <v>0</v>
      </c>
      <c r="H528" s="0" t="n">
        <f aca="false">IF(E528&gt;=100000,1,0)</f>
        <v>0</v>
      </c>
      <c r="I528" s="0" t="n">
        <f aca="false">Positions!$F$2*(G528-Positions!$G$2)-Positions!$F$3*(H528-Positions!$G$3)-Positions!$F$4*(F528-Positions!$G$4)</f>
        <v>-5620</v>
      </c>
      <c r="J528" s="0" t="n">
        <f aca="false">-I528</f>
        <v>5620</v>
      </c>
    </row>
    <row r="529" customFormat="false" ht="15" hidden="false" customHeight="false" outlineLevel="0" collapsed="false">
      <c r="B529" s="0" t="n">
        <f aca="true">NORMSINV(RAND())</f>
        <v>1.1638974198417</v>
      </c>
      <c r="C529" s="0" t="n">
        <f aca="true">NORMSINV(RAND())</f>
        <v>-1.38027072196612</v>
      </c>
      <c r="D529" s="0" t="n">
        <f aca="false">$C$7*EXP($C$8*B529)</f>
        <v>109092.444774779</v>
      </c>
      <c r="E529" s="0" t="n">
        <f aca="false">$C$7*EXP($C$8*B529+$C$9*C529)</f>
        <v>72044.7236130796</v>
      </c>
      <c r="F529" s="0" t="n">
        <f aca="false">IF(D529&gt;=90000,1,0)</f>
        <v>1</v>
      </c>
      <c r="G529" s="0" t="n">
        <f aca="false">IF(E529&gt;=90000,1,0)</f>
        <v>0</v>
      </c>
      <c r="H529" s="0" t="n">
        <f aca="false">IF(E529&gt;=100000,1,0)</f>
        <v>0</v>
      </c>
      <c r="I529" s="0" t="n">
        <f aca="false">Positions!$F$2*(G529-Positions!$G$2)-Positions!$F$3*(H529-Positions!$G$3)-Positions!$F$4*(F529-Positions!$G$4)</f>
        <v>-5620</v>
      </c>
      <c r="J529" s="0" t="n">
        <f aca="false">-I529</f>
        <v>5620</v>
      </c>
    </row>
    <row r="530" customFormat="false" ht="15" hidden="false" customHeight="false" outlineLevel="0" collapsed="false">
      <c r="B530" s="0" t="n">
        <f aca="true">NORMSINV(RAND())</f>
        <v>-1.31239342430876</v>
      </c>
      <c r="C530" s="0" t="n">
        <f aca="true">NORMSINV(RAND())</f>
        <v>0.619420786770977</v>
      </c>
      <c r="D530" s="0" t="n">
        <f aca="false">$C$7*EXP($C$8*B530)</f>
        <v>67407.0542117754</v>
      </c>
      <c r="E530" s="0" t="n">
        <f aca="false">$C$7*EXP($C$8*B530+$C$9*C530)</f>
        <v>81202.5939561113</v>
      </c>
      <c r="F530" s="0" t="n">
        <f aca="false">IF(D530&gt;=90000,1,0)</f>
        <v>0</v>
      </c>
      <c r="G530" s="0" t="n">
        <f aca="false">IF(E530&gt;=90000,1,0)</f>
        <v>0</v>
      </c>
      <c r="H530" s="0" t="n">
        <f aca="false">IF(E530&gt;=100000,1,0)</f>
        <v>0</v>
      </c>
      <c r="I530" s="0" t="n">
        <f aca="false">Positions!$F$2*(G530-Positions!$G$2)-Positions!$F$3*(H530-Positions!$G$3)-Positions!$F$4*(F530-Positions!$G$4)</f>
        <v>-1620</v>
      </c>
      <c r="J530" s="0" t="n">
        <f aca="false">-I530</f>
        <v>1620</v>
      </c>
    </row>
    <row r="531" customFormat="false" ht="15" hidden="false" customHeight="false" outlineLevel="0" collapsed="false">
      <c r="B531" s="0" t="n">
        <f aca="true">NORMSINV(RAND())</f>
        <v>0.815175068418192</v>
      </c>
      <c r="C531" s="0" t="n">
        <f aca="true">NORMSINV(RAND())</f>
        <v>-0.929109760152007</v>
      </c>
      <c r="D531" s="0" t="n">
        <f aca="false">$C$7*EXP($C$8*B531)</f>
        <v>101941.209118473</v>
      </c>
      <c r="E531" s="0" t="n">
        <f aca="false">$C$7*EXP($C$8*B531+$C$9*C531)</f>
        <v>77100.2426960755</v>
      </c>
      <c r="F531" s="0" t="n">
        <f aca="false">IF(D531&gt;=90000,1,0)</f>
        <v>1</v>
      </c>
      <c r="G531" s="0" t="n">
        <f aca="false">IF(E531&gt;=90000,1,0)</f>
        <v>0</v>
      </c>
      <c r="H531" s="0" t="n">
        <f aca="false">IF(E531&gt;=100000,1,0)</f>
        <v>0</v>
      </c>
      <c r="I531" s="0" t="n">
        <f aca="false">Positions!$F$2*(G531-Positions!$G$2)-Positions!$F$3*(H531-Positions!$G$3)-Positions!$F$4*(F531-Positions!$G$4)</f>
        <v>-5620</v>
      </c>
      <c r="J531" s="0" t="n">
        <f aca="false">-I531</f>
        <v>5620</v>
      </c>
    </row>
    <row r="532" customFormat="false" ht="15" hidden="false" customHeight="false" outlineLevel="0" collapsed="false">
      <c r="B532" s="0" t="n">
        <f aca="true">NORMSINV(RAND())</f>
        <v>-0.716285079656337</v>
      </c>
      <c r="C532" s="0" t="n">
        <f aca="true">NORMSINV(RAND())</f>
        <v>-0.854031828687891</v>
      </c>
      <c r="D532" s="0" t="n">
        <f aca="false">$C$7*EXP($C$8*B532)</f>
        <v>75690.0250769923</v>
      </c>
      <c r="E532" s="0" t="n">
        <f aca="false">$C$7*EXP($C$8*B532+$C$9*C532)</f>
        <v>58552.5666705883</v>
      </c>
      <c r="F532" s="0" t="n">
        <f aca="false">IF(D532&gt;=90000,1,0)</f>
        <v>0</v>
      </c>
      <c r="G532" s="0" t="n">
        <f aca="false">IF(E532&gt;=90000,1,0)</f>
        <v>0</v>
      </c>
      <c r="H532" s="0" t="n">
        <f aca="false">IF(E532&gt;=100000,1,0)</f>
        <v>0</v>
      </c>
      <c r="I532" s="0" t="n">
        <f aca="false">Positions!$F$2*(G532-Positions!$G$2)-Positions!$F$3*(H532-Positions!$G$3)-Positions!$F$4*(F532-Positions!$G$4)</f>
        <v>-1620</v>
      </c>
      <c r="J532" s="0" t="n">
        <f aca="false">-I532</f>
        <v>1620</v>
      </c>
    </row>
    <row r="533" customFormat="false" ht="15" hidden="false" customHeight="false" outlineLevel="0" collapsed="false">
      <c r="B533" s="0" t="n">
        <f aca="true">NORMSINV(RAND())</f>
        <v>-0.341477977277234</v>
      </c>
      <c r="C533" s="0" t="n">
        <f aca="true">NORMSINV(RAND())</f>
        <v>1.74361885350695</v>
      </c>
      <c r="D533" s="0" t="n">
        <f aca="false">$C$7*EXP($C$8*B533)</f>
        <v>81411.5546462699</v>
      </c>
      <c r="E533" s="0" t="n">
        <f aca="false">$C$7*EXP($C$8*B533+$C$9*C533)</f>
        <v>137503.310775782</v>
      </c>
      <c r="F533" s="0" t="n">
        <f aca="false">IF(D533&gt;=90000,1,0)</f>
        <v>0</v>
      </c>
      <c r="G533" s="0" t="n">
        <f aca="false">IF(E533&gt;=90000,1,0)</f>
        <v>1</v>
      </c>
      <c r="H533" s="0" t="n">
        <f aca="false">IF(E533&gt;=100000,1,0)</f>
        <v>1</v>
      </c>
      <c r="I533" s="0" t="n">
        <f aca="false">Positions!$F$2*(G533-Positions!$G$2)-Positions!$F$3*(H533-Positions!$G$3)-Positions!$F$4*(F533-Positions!$G$4)</f>
        <v>2380</v>
      </c>
      <c r="J533" s="0" t="n">
        <f aca="false">-I533</f>
        <v>-2380</v>
      </c>
    </row>
    <row r="534" customFormat="false" ht="15" hidden="false" customHeight="false" outlineLevel="0" collapsed="false">
      <c r="B534" s="0" t="n">
        <f aca="true">NORMSINV(RAND())</f>
        <v>-1.41714240718347</v>
      </c>
      <c r="C534" s="0" t="n">
        <f aca="true">NORMSINV(RAND())</f>
        <v>0.172877736038389</v>
      </c>
      <c r="D534" s="0" t="n">
        <f aca="false">$C$7*EXP($C$8*B534)</f>
        <v>66048.1581207745</v>
      </c>
      <c r="E534" s="0" t="n">
        <f aca="false">$C$7*EXP($C$8*B534+$C$9*C534)</f>
        <v>69571.2278129625</v>
      </c>
      <c r="F534" s="0" t="n">
        <f aca="false">IF(D534&gt;=90000,1,0)</f>
        <v>0</v>
      </c>
      <c r="G534" s="0" t="n">
        <f aca="false">IF(E534&gt;=90000,1,0)</f>
        <v>0</v>
      </c>
      <c r="H534" s="0" t="n">
        <f aca="false">IF(E534&gt;=100000,1,0)</f>
        <v>0</v>
      </c>
      <c r="I534" s="0" t="n">
        <f aca="false">Positions!$F$2*(G534-Positions!$G$2)-Positions!$F$3*(H534-Positions!$G$3)-Positions!$F$4*(F534-Positions!$G$4)</f>
        <v>-1620</v>
      </c>
      <c r="J534" s="0" t="n">
        <f aca="false">-I534</f>
        <v>1620</v>
      </c>
    </row>
    <row r="535" customFormat="false" ht="15" hidden="false" customHeight="false" outlineLevel="0" collapsed="false">
      <c r="B535" s="0" t="n">
        <f aca="true">NORMSINV(RAND())</f>
        <v>1.85047611742406</v>
      </c>
      <c r="C535" s="0" t="n">
        <f aca="true">NORMSINV(RAND())</f>
        <v>0.840900183800779</v>
      </c>
      <c r="D535" s="0" t="n">
        <f aca="false">$C$7*EXP($C$8*B535)</f>
        <v>124671.439805483</v>
      </c>
      <c r="E535" s="0" t="n">
        <f aca="false">$C$7*EXP($C$8*B535+$C$9*C535)</f>
        <v>160525.994176156</v>
      </c>
      <c r="F535" s="0" t="n">
        <f aca="false">IF(D535&gt;=90000,1,0)</f>
        <v>1</v>
      </c>
      <c r="G535" s="0" t="n">
        <f aca="false">IF(E535&gt;=90000,1,0)</f>
        <v>1</v>
      </c>
      <c r="H535" s="0" t="n">
        <f aca="false">IF(E535&gt;=100000,1,0)</f>
        <v>1</v>
      </c>
      <c r="I535" s="0" t="n">
        <f aca="false">Positions!$F$2*(G535-Positions!$G$2)-Positions!$F$3*(H535-Positions!$G$3)-Positions!$F$4*(F535-Positions!$G$4)</f>
        <v>-1620</v>
      </c>
      <c r="J535" s="0" t="n">
        <f aca="false">-I535</f>
        <v>1620</v>
      </c>
    </row>
    <row r="536" customFormat="false" ht="15" hidden="false" customHeight="false" outlineLevel="0" collapsed="false">
      <c r="B536" s="0" t="n">
        <f aca="true">NORMSINV(RAND())</f>
        <v>1.52025365029396</v>
      </c>
      <c r="C536" s="0" t="n">
        <f aca="true">NORMSINV(RAND())</f>
        <v>-0.937146701334634</v>
      </c>
      <c r="D536" s="0" t="n">
        <f aca="false">$C$7*EXP($C$8*B536)</f>
        <v>116918.745398125</v>
      </c>
      <c r="E536" s="0" t="n">
        <f aca="false">$C$7*EXP($C$8*B536+$C$9*C536)</f>
        <v>88214.6873595815</v>
      </c>
      <c r="F536" s="0" t="n">
        <f aca="false">IF(D536&gt;=90000,1,0)</f>
        <v>1</v>
      </c>
      <c r="G536" s="0" t="n">
        <f aca="false">IF(E536&gt;=90000,1,0)</f>
        <v>0</v>
      </c>
      <c r="H536" s="0" t="n">
        <f aca="false">IF(E536&gt;=100000,1,0)</f>
        <v>0</v>
      </c>
      <c r="I536" s="0" t="n">
        <f aca="false">Positions!$F$2*(G536-Positions!$G$2)-Positions!$F$3*(H536-Positions!$G$3)-Positions!$F$4*(F536-Positions!$G$4)</f>
        <v>-5620</v>
      </c>
      <c r="J536" s="0" t="n">
        <f aca="false">-I536</f>
        <v>5620</v>
      </c>
    </row>
    <row r="537" customFormat="false" ht="15" hidden="false" customHeight="false" outlineLevel="0" collapsed="false">
      <c r="B537" s="0" t="n">
        <f aca="true">NORMSINV(RAND())</f>
        <v>1.86508989071068</v>
      </c>
      <c r="C537" s="0" t="n">
        <f aca="true">NORMSINV(RAND())</f>
        <v>-0.704451282047784</v>
      </c>
      <c r="D537" s="0" t="n">
        <f aca="false">$C$7*EXP($C$8*B537)</f>
        <v>125026.165260578</v>
      </c>
      <c r="E537" s="0" t="n">
        <f aca="false">$C$7*EXP($C$8*B537+$C$9*C537)</f>
        <v>101166.270306018</v>
      </c>
      <c r="F537" s="0" t="n">
        <f aca="false">IF(D537&gt;=90000,1,0)</f>
        <v>1</v>
      </c>
      <c r="G537" s="0" t="n">
        <f aca="false">IF(E537&gt;=90000,1,0)</f>
        <v>1</v>
      </c>
      <c r="H537" s="0" t="n">
        <f aca="false">IF(E537&gt;=100000,1,0)</f>
        <v>1</v>
      </c>
      <c r="I537" s="0" t="n">
        <f aca="false">Positions!$F$2*(G537-Positions!$G$2)-Positions!$F$3*(H537-Positions!$G$3)-Positions!$F$4*(F537-Positions!$G$4)</f>
        <v>-1620</v>
      </c>
      <c r="J537" s="0" t="n">
        <f aca="false">-I537</f>
        <v>1620</v>
      </c>
    </row>
    <row r="538" customFormat="false" ht="15" hidden="false" customHeight="false" outlineLevel="0" collapsed="false">
      <c r="B538" s="0" t="n">
        <f aca="true">NORMSINV(RAND())</f>
        <v>0.881204847450417</v>
      </c>
      <c r="C538" s="0" t="n">
        <f aca="true">NORMSINV(RAND())</f>
        <v>-1.04529341211667</v>
      </c>
      <c r="D538" s="0" t="n">
        <f aca="false">$C$7*EXP($C$8*B538)</f>
        <v>103258.331616697</v>
      </c>
      <c r="E538" s="0" t="n">
        <f aca="false">$C$7*EXP($C$8*B538+$C$9*C538)</f>
        <v>75415.992032939</v>
      </c>
      <c r="F538" s="0" t="n">
        <f aca="false">IF(D538&gt;=90000,1,0)</f>
        <v>1</v>
      </c>
      <c r="G538" s="0" t="n">
        <f aca="false">IF(E538&gt;=90000,1,0)</f>
        <v>0</v>
      </c>
      <c r="H538" s="0" t="n">
        <f aca="false">IF(E538&gt;=100000,1,0)</f>
        <v>0</v>
      </c>
      <c r="I538" s="0" t="n">
        <f aca="false">Positions!$F$2*(G538-Positions!$G$2)-Positions!$F$3*(H538-Positions!$G$3)-Positions!$F$4*(F538-Positions!$G$4)</f>
        <v>-5620</v>
      </c>
      <c r="J538" s="0" t="n">
        <f aca="false">-I538</f>
        <v>5620</v>
      </c>
    </row>
    <row r="539" customFormat="false" ht="15" hidden="false" customHeight="false" outlineLevel="0" collapsed="false">
      <c r="B539" s="0" t="n">
        <f aca="true">NORMSINV(RAND())</f>
        <v>0.461734653127563</v>
      </c>
      <c r="C539" s="0" t="n">
        <f aca="true">NORMSINV(RAND())</f>
        <v>1.54552397327505</v>
      </c>
      <c r="D539" s="0" t="n">
        <f aca="false">$C$7*EXP($C$8*B539)</f>
        <v>95171.4113170394</v>
      </c>
      <c r="E539" s="0" t="n">
        <f aca="false">$C$7*EXP($C$8*B539+$C$9*C539)</f>
        <v>151451.156905996</v>
      </c>
      <c r="F539" s="0" t="n">
        <f aca="false">IF(D539&gt;=90000,1,0)</f>
        <v>1</v>
      </c>
      <c r="G539" s="0" t="n">
        <f aca="false">IF(E539&gt;=90000,1,0)</f>
        <v>1</v>
      </c>
      <c r="H539" s="0" t="n">
        <f aca="false">IF(E539&gt;=100000,1,0)</f>
        <v>1</v>
      </c>
      <c r="I539" s="0" t="n">
        <f aca="false">Positions!$F$2*(G539-Positions!$G$2)-Positions!$F$3*(H539-Positions!$G$3)-Positions!$F$4*(F539-Positions!$G$4)</f>
        <v>-1620</v>
      </c>
      <c r="J539" s="0" t="n">
        <f aca="false">-I539</f>
        <v>1620</v>
      </c>
    </row>
    <row r="540" customFormat="false" ht="15" hidden="false" customHeight="false" outlineLevel="0" collapsed="false">
      <c r="B540" s="0" t="n">
        <f aca="true">NORMSINV(RAND())</f>
        <v>-0.450314574231812</v>
      </c>
      <c r="C540" s="0" t="n">
        <f aca="true">NORMSINV(RAND())</f>
        <v>-0.556196057708119</v>
      </c>
      <c r="D540" s="0" t="n">
        <f aca="false">$C$7*EXP($C$8*B540)</f>
        <v>79706.9639489925</v>
      </c>
      <c r="E540" s="0" t="n">
        <f aca="false">$C$7*EXP($C$8*B540+$C$9*C540)</f>
        <v>67435.0395264472</v>
      </c>
      <c r="F540" s="0" t="n">
        <f aca="false">IF(D540&gt;=90000,1,0)</f>
        <v>0</v>
      </c>
      <c r="G540" s="0" t="n">
        <f aca="false">IF(E540&gt;=90000,1,0)</f>
        <v>0</v>
      </c>
      <c r="H540" s="0" t="n">
        <f aca="false">IF(E540&gt;=100000,1,0)</f>
        <v>0</v>
      </c>
      <c r="I540" s="0" t="n">
        <f aca="false">Positions!$F$2*(G540-Positions!$G$2)-Positions!$F$3*(H540-Positions!$G$3)-Positions!$F$4*(F540-Positions!$G$4)</f>
        <v>-1620</v>
      </c>
      <c r="J540" s="0" t="n">
        <f aca="false">-I540</f>
        <v>1620</v>
      </c>
    </row>
    <row r="541" customFormat="false" ht="15" hidden="false" customHeight="false" outlineLevel="0" collapsed="false">
      <c r="B541" s="0" t="n">
        <f aca="true">NORMSINV(RAND())</f>
        <v>-1.35913847473629</v>
      </c>
      <c r="C541" s="0" t="n">
        <f aca="true">NORMSINV(RAND())</f>
        <v>-0.13075970343308</v>
      </c>
      <c r="D541" s="0" t="n">
        <f aca="false">$C$7*EXP($C$8*B541)</f>
        <v>66797.2156518077</v>
      </c>
      <c r="E541" s="0" t="n">
        <f aca="false">$C$7*EXP($C$8*B541+$C$9*C541)</f>
        <v>64222.5958634379</v>
      </c>
      <c r="F541" s="0" t="n">
        <f aca="false">IF(D541&gt;=90000,1,0)</f>
        <v>0</v>
      </c>
      <c r="G541" s="0" t="n">
        <f aca="false">IF(E541&gt;=90000,1,0)</f>
        <v>0</v>
      </c>
      <c r="H541" s="0" t="n">
        <f aca="false">IF(E541&gt;=100000,1,0)</f>
        <v>0</v>
      </c>
      <c r="I541" s="0" t="n">
        <f aca="false">Positions!$F$2*(G541-Positions!$G$2)-Positions!$F$3*(H541-Positions!$G$3)-Positions!$F$4*(F541-Positions!$G$4)</f>
        <v>-1620</v>
      </c>
      <c r="J541" s="0" t="n">
        <f aca="false">-I541</f>
        <v>1620</v>
      </c>
    </row>
    <row r="542" customFormat="false" ht="15" hidden="false" customHeight="false" outlineLevel="0" collapsed="false">
      <c r="B542" s="0" t="n">
        <f aca="true">NORMSINV(RAND())</f>
        <v>0.878759628960086</v>
      </c>
      <c r="C542" s="0" t="n">
        <f aca="true">NORMSINV(RAND())</f>
        <v>-0.523289155651394</v>
      </c>
      <c r="D542" s="0" t="n">
        <f aca="false">$C$7*EXP($C$8*B542)</f>
        <v>103209.25377606</v>
      </c>
      <c r="E542" s="0" t="n">
        <f aca="false">$C$7*EXP($C$8*B542+$C$9*C542)</f>
        <v>88186.8721906104</v>
      </c>
      <c r="F542" s="0" t="n">
        <f aca="false">IF(D542&gt;=90000,1,0)</f>
        <v>1</v>
      </c>
      <c r="G542" s="0" t="n">
        <f aca="false">IF(E542&gt;=90000,1,0)</f>
        <v>0</v>
      </c>
      <c r="H542" s="0" t="n">
        <f aca="false">IF(E542&gt;=100000,1,0)</f>
        <v>0</v>
      </c>
      <c r="I542" s="0" t="n">
        <f aca="false">Positions!$F$2*(G542-Positions!$G$2)-Positions!$F$3*(H542-Positions!$G$3)-Positions!$F$4*(F542-Positions!$G$4)</f>
        <v>-5620</v>
      </c>
      <c r="J542" s="0" t="n">
        <f aca="false">-I542</f>
        <v>5620</v>
      </c>
    </row>
    <row r="543" customFormat="false" ht="15" hidden="false" customHeight="false" outlineLevel="0" collapsed="false">
      <c r="B543" s="0" t="n">
        <f aca="true">NORMSINV(RAND())</f>
        <v>1.318544897492</v>
      </c>
      <c r="C543" s="0" t="n">
        <f aca="true">NORMSINV(RAND())</f>
        <v>-0.0944495327990135</v>
      </c>
      <c r="D543" s="0" t="n">
        <f aca="false">$C$7*EXP($C$8*B543)</f>
        <v>112422.325822563</v>
      </c>
      <c r="E543" s="0" t="n">
        <f aca="false">$C$7*EXP($C$8*B543+$C$9*C543)</f>
        <v>109275.37506502</v>
      </c>
      <c r="F543" s="0" t="n">
        <f aca="false">IF(D543&gt;=90000,1,0)</f>
        <v>1</v>
      </c>
      <c r="G543" s="0" t="n">
        <f aca="false">IF(E543&gt;=90000,1,0)</f>
        <v>1</v>
      </c>
      <c r="H543" s="0" t="n">
        <f aca="false">IF(E543&gt;=100000,1,0)</f>
        <v>1</v>
      </c>
      <c r="I543" s="0" t="n">
        <f aca="false">Positions!$F$2*(G543-Positions!$G$2)-Positions!$F$3*(H543-Positions!$G$3)-Positions!$F$4*(F543-Positions!$G$4)</f>
        <v>-1620</v>
      </c>
      <c r="J543" s="0" t="n">
        <f aca="false">-I543</f>
        <v>1620</v>
      </c>
    </row>
    <row r="544" customFormat="false" ht="15" hidden="false" customHeight="false" outlineLevel="0" collapsed="false">
      <c r="B544" s="0" t="n">
        <f aca="true">NORMSINV(RAND())</f>
        <v>0.225271459989164</v>
      </c>
      <c r="C544" s="0" t="n">
        <f aca="true">NORMSINV(RAND())</f>
        <v>-1.29711664734884</v>
      </c>
      <c r="D544" s="0" t="n">
        <f aca="false">$C$7*EXP($C$8*B544)</f>
        <v>90895.0819921267</v>
      </c>
      <c r="E544" s="0" t="n">
        <f aca="false">$C$7*EXP($C$8*B544+$C$9*C544)</f>
        <v>61546.5259770234</v>
      </c>
      <c r="F544" s="0" t="n">
        <f aca="false">IF(D544&gt;=90000,1,0)</f>
        <v>1</v>
      </c>
      <c r="G544" s="0" t="n">
        <f aca="false">IF(E544&gt;=90000,1,0)</f>
        <v>0</v>
      </c>
      <c r="H544" s="0" t="n">
        <f aca="false">IF(E544&gt;=100000,1,0)</f>
        <v>0</v>
      </c>
      <c r="I544" s="0" t="n">
        <f aca="false">Positions!$F$2*(G544-Positions!$G$2)-Positions!$F$3*(H544-Positions!$G$3)-Positions!$F$4*(F544-Positions!$G$4)</f>
        <v>-5620</v>
      </c>
      <c r="J544" s="0" t="n">
        <f aca="false">-I544</f>
        <v>5620</v>
      </c>
    </row>
    <row r="545" customFormat="false" ht="15" hidden="false" customHeight="false" outlineLevel="0" collapsed="false">
      <c r="B545" s="0" t="n">
        <f aca="true">NORMSINV(RAND())</f>
        <v>-2.51884972340852</v>
      </c>
      <c r="C545" s="0" t="n">
        <f aca="true">NORMSINV(RAND())</f>
        <v>1.29527983348134</v>
      </c>
      <c r="D545" s="0" t="n">
        <f aca="false">$C$7*EXP($C$8*B545)</f>
        <v>53313.4029045566</v>
      </c>
      <c r="E545" s="0" t="n">
        <f aca="false">$C$7*EXP($C$8*B545+$C$9*C545)</f>
        <v>78692.5197700573</v>
      </c>
      <c r="F545" s="0" t="n">
        <f aca="false">IF(D545&gt;=90000,1,0)</f>
        <v>0</v>
      </c>
      <c r="G545" s="0" t="n">
        <f aca="false">IF(E545&gt;=90000,1,0)</f>
        <v>0</v>
      </c>
      <c r="H545" s="0" t="n">
        <f aca="false">IF(E545&gt;=100000,1,0)</f>
        <v>0</v>
      </c>
      <c r="I545" s="0" t="n">
        <f aca="false">Positions!$F$2*(G545-Positions!$G$2)-Positions!$F$3*(H545-Positions!$G$3)-Positions!$F$4*(F545-Positions!$G$4)</f>
        <v>-1620</v>
      </c>
      <c r="J545" s="0" t="n">
        <f aca="false">-I545</f>
        <v>1620</v>
      </c>
    </row>
    <row r="546" customFormat="false" ht="15" hidden="false" customHeight="false" outlineLevel="0" collapsed="false">
      <c r="B546" s="0" t="n">
        <f aca="true">NORMSINV(RAND())</f>
        <v>-0.542011508680121</v>
      </c>
      <c r="C546" s="0" t="n">
        <f aca="true">NORMSINV(RAND())</f>
        <v>1.61141765856984</v>
      </c>
      <c r="D546" s="0" t="n">
        <f aca="false">$C$7*EXP($C$8*B546)</f>
        <v>78298.5463237699</v>
      </c>
      <c r="E546" s="0" t="n">
        <f aca="false">$C$7*EXP($C$8*B546+$C$9*C546)</f>
        <v>127093.142174603</v>
      </c>
      <c r="F546" s="0" t="n">
        <f aca="false">IF(D546&gt;=90000,1,0)</f>
        <v>0</v>
      </c>
      <c r="G546" s="0" t="n">
        <f aca="false">IF(E546&gt;=90000,1,0)</f>
        <v>1</v>
      </c>
      <c r="H546" s="0" t="n">
        <f aca="false">IF(E546&gt;=100000,1,0)</f>
        <v>1</v>
      </c>
      <c r="I546" s="0" t="n">
        <f aca="false">Positions!$F$2*(G546-Positions!$G$2)-Positions!$F$3*(H546-Positions!$G$3)-Positions!$F$4*(F546-Positions!$G$4)</f>
        <v>2380</v>
      </c>
      <c r="J546" s="0" t="n">
        <f aca="false">-I546</f>
        <v>-2380</v>
      </c>
    </row>
    <row r="547" customFormat="false" ht="15" hidden="false" customHeight="false" outlineLevel="0" collapsed="false">
      <c r="B547" s="0" t="n">
        <f aca="true">NORMSINV(RAND())</f>
        <v>-1.4958958597098</v>
      </c>
      <c r="C547" s="0" t="n">
        <f aca="true">NORMSINV(RAND())</f>
        <v>1.59280630466265</v>
      </c>
      <c r="D547" s="0" t="n">
        <f aca="false">$C$7*EXP($C$8*B547)</f>
        <v>65044.5697445558</v>
      </c>
      <c r="E547" s="0" t="n">
        <f aca="false">$C$7*EXP($C$8*B547+$C$9*C547)</f>
        <v>104990.444861853</v>
      </c>
      <c r="F547" s="0" t="n">
        <f aca="false">IF(D547&gt;=90000,1,0)</f>
        <v>0</v>
      </c>
      <c r="G547" s="0" t="n">
        <f aca="false">IF(E547&gt;=90000,1,0)</f>
        <v>1</v>
      </c>
      <c r="H547" s="0" t="n">
        <f aca="false">IF(E547&gt;=100000,1,0)</f>
        <v>1</v>
      </c>
      <c r="I547" s="0" t="n">
        <f aca="false">Positions!$F$2*(G547-Positions!$G$2)-Positions!$F$3*(H547-Positions!$G$3)-Positions!$F$4*(F547-Positions!$G$4)</f>
        <v>2380</v>
      </c>
      <c r="J547" s="0" t="n">
        <f aca="false">-I547</f>
        <v>-2380</v>
      </c>
    </row>
    <row r="548" customFormat="false" ht="15" hidden="false" customHeight="false" outlineLevel="0" collapsed="false">
      <c r="B548" s="0" t="n">
        <f aca="true">NORMSINV(RAND())</f>
        <v>1.59807719651622</v>
      </c>
      <c r="C548" s="0" t="n">
        <f aca="true">NORMSINV(RAND())</f>
        <v>1.46023015444813</v>
      </c>
      <c r="D548" s="0" t="n">
        <f aca="false">$C$7*EXP($C$8*B548)</f>
        <v>118701.250491948</v>
      </c>
      <c r="E548" s="0" t="n">
        <f aca="false">$C$7*EXP($C$8*B548+$C$9*C548)</f>
        <v>184113.818742843</v>
      </c>
      <c r="F548" s="0" t="n">
        <f aca="false">IF(D548&gt;=90000,1,0)</f>
        <v>1</v>
      </c>
      <c r="G548" s="0" t="n">
        <f aca="false">IF(E548&gt;=90000,1,0)</f>
        <v>1</v>
      </c>
      <c r="H548" s="0" t="n">
        <f aca="false">IF(E548&gt;=100000,1,0)</f>
        <v>1</v>
      </c>
      <c r="I548" s="0" t="n">
        <f aca="false">Positions!$F$2*(G548-Positions!$G$2)-Positions!$F$3*(H548-Positions!$G$3)-Positions!$F$4*(F548-Positions!$G$4)</f>
        <v>-1620</v>
      </c>
      <c r="J548" s="0" t="n">
        <f aca="false">-I548</f>
        <v>1620</v>
      </c>
    </row>
    <row r="549" customFormat="false" ht="15" hidden="false" customHeight="false" outlineLevel="0" collapsed="false">
      <c r="B549" s="0" t="n">
        <f aca="true">NORMSINV(RAND())</f>
        <v>1.57815732207632</v>
      </c>
      <c r="C549" s="0" t="n">
        <f aca="true">NORMSINV(RAND())</f>
        <v>-1.83880113664718</v>
      </c>
      <c r="D549" s="0" t="n">
        <f aca="false">$C$7*EXP($C$8*B549)</f>
        <v>118242.42548493</v>
      </c>
      <c r="E549" s="0" t="n">
        <f aca="false">$C$7*EXP($C$8*B549+$C$9*C549)</f>
        <v>68033.1066793331</v>
      </c>
      <c r="F549" s="0" t="n">
        <f aca="false">IF(D549&gt;=90000,1,0)</f>
        <v>1</v>
      </c>
      <c r="G549" s="0" t="n">
        <f aca="false">IF(E549&gt;=90000,1,0)</f>
        <v>0</v>
      </c>
      <c r="H549" s="0" t="n">
        <f aca="false">IF(E549&gt;=100000,1,0)</f>
        <v>0</v>
      </c>
      <c r="I549" s="0" t="n">
        <f aca="false">Positions!$F$2*(G549-Positions!$G$2)-Positions!$F$3*(H549-Positions!$G$3)-Positions!$F$4*(F549-Positions!$G$4)</f>
        <v>-5620</v>
      </c>
      <c r="J549" s="0" t="n">
        <f aca="false">-I549</f>
        <v>5620</v>
      </c>
    </row>
    <row r="550" customFormat="false" ht="15" hidden="false" customHeight="false" outlineLevel="0" collapsed="false">
      <c r="B550" s="0" t="n">
        <f aca="true">NORMSINV(RAND())</f>
        <v>-1.23475766327354</v>
      </c>
      <c r="C550" s="0" t="n">
        <f aca="true">NORMSINV(RAND())</f>
        <v>0.285052214663851</v>
      </c>
      <c r="D550" s="0" t="n">
        <f aca="false">$C$7*EXP($C$8*B550)</f>
        <v>68432.2217158372</v>
      </c>
      <c r="E550" s="0" t="n">
        <f aca="false">$C$7*EXP($C$8*B550+$C$9*C550)</f>
        <v>74554.4936553318</v>
      </c>
      <c r="F550" s="0" t="n">
        <f aca="false">IF(D550&gt;=90000,1,0)</f>
        <v>0</v>
      </c>
      <c r="G550" s="0" t="n">
        <f aca="false">IF(E550&gt;=90000,1,0)</f>
        <v>0</v>
      </c>
      <c r="H550" s="0" t="n">
        <f aca="false">IF(E550&gt;=100000,1,0)</f>
        <v>0</v>
      </c>
      <c r="I550" s="0" t="n">
        <f aca="false">Positions!$F$2*(G550-Positions!$G$2)-Positions!$F$3*(H550-Positions!$G$3)-Positions!$F$4*(F550-Positions!$G$4)</f>
        <v>-1620</v>
      </c>
      <c r="J550" s="0" t="n">
        <f aca="false">-I550</f>
        <v>1620</v>
      </c>
    </row>
    <row r="551" customFormat="false" ht="15" hidden="false" customHeight="false" outlineLevel="0" collapsed="false">
      <c r="B551" s="0" t="n">
        <f aca="true">NORMSINV(RAND())</f>
        <v>0.655738944917086</v>
      </c>
      <c r="C551" s="0" t="n">
        <f aca="true">NORMSINV(RAND())</f>
        <v>-0.285146812418632</v>
      </c>
      <c r="D551" s="0" t="n">
        <f aca="false">$C$7*EXP($C$8*B551)</f>
        <v>98829.7171788059</v>
      </c>
      <c r="E551" s="0" t="n">
        <f aca="false">$C$7*EXP($C$8*B551+$C$9*C551)</f>
        <v>90711.4309612745</v>
      </c>
      <c r="F551" s="0" t="n">
        <f aca="false">IF(D551&gt;=90000,1,0)</f>
        <v>1</v>
      </c>
      <c r="G551" s="0" t="n">
        <f aca="false">IF(E551&gt;=90000,1,0)</f>
        <v>1</v>
      </c>
      <c r="H551" s="0" t="n">
        <f aca="false">IF(E551&gt;=100000,1,0)</f>
        <v>0</v>
      </c>
      <c r="I551" s="0" t="n">
        <f aca="false">Positions!$F$2*(G551-Positions!$G$2)-Positions!$F$3*(H551-Positions!$G$3)-Positions!$F$4*(F551-Positions!$G$4)</f>
        <v>4380</v>
      </c>
      <c r="J551" s="0" t="n">
        <f aca="false">-I551</f>
        <v>-4380</v>
      </c>
    </row>
    <row r="552" customFormat="false" ht="15" hidden="false" customHeight="false" outlineLevel="0" collapsed="false">
      <c r="B552" s="0" t="n">
        <f aca="true">NORMSINV(RAND())</f>
        <v>1.08348484792613</v>
      </c>
      <c r="C552" s="0" t="n">
        <f aca="true">NORMSINV(RAND())</f>
        <v>-0.553234259596491</v>
      </c>
      <c r="D552" s="0" t="n">
        <f aca="false">$C$7*EXP($C$8*B552)</f>
        <v>107400.157564692</v>
      </c>
      <c r="E552" s="0" t="n">
        <f aca="false">$C$7*EXP($C$8*B552+$C$9*C552)</f>
        <v>90945.4396117582</v>
      </c>
      <c r="F552" s="0" t="n">
        <f aca="false">IF(D552&gt;=90000,1,0)</f>
        <v>1</v>
      </c>
      <c r="G552" s="0" t="n">
        <f aca="false">IF(E552&gt;=90000,1,0)</f>
        <v>1</v>
      </c>
      <c r="H552" s="0" t="n">
        <f aca="false">IF(E552&gt;=100000,1,0)</f>
        <v>0</v>
      </c>
      <c r="I552" s="0" t="n">
        <f aca="false">Positions!$F$2*(G552-Positions!$G$2)-Positions!$F$3*(H552-Positions!$G$3)-Positions!$F$4*(F552-Positions!$G$4)</f>
        <v>4380</v>
      </c>
      <c r="J552" s="0" t="n">
        <f aca="false">-I552</f>
        <v>-4380</v>
      </c>
    </row>
    <row r="553" customFormat="false" ht="15" hidden="false" customHeight="false" outlineLevel="0" collapsed="false">
      <c r="B553" s="0" t="n">
        <f aca="true">NORMSINV(RAND())</f>
        <v>0.656676345304978</v>
      </c>
      <c r="C553" s="0" t="n">
        <f aca="true">NORMSINV(RAND())</f>
        <v>-1.00622806245298</v>
      </c>
      <c r="D553" s="0" t="n">
        <f aca="false">$C$7*EXP($C$8*B553)</f>
        <v>98847.7306810241</v>
      </c>
      <c r="E553" s="0" t="n">
        <f aca="false">$C$7*EXP($C$8*B553+$C$9*C553)</f>
        <v>73047.436057047</v>
      </c>
      <c r="F553" s="0" t="n">
        <f aca="false">IF(D553&gt;=90000,1,0)</f>
        <v>1</v>
      </c>
      <c r="G553" s="0" t="n">
        <f aca="false">IF(E553&gt;=90000,1,0)</f>
        <v>0</v>
      </c>
      <c r="H553" s="0" t="n">
        <f aca="false">IF(E553&gt;=100000,1,0)</f>
        <v>0</v>
      </c>
      <c r="I553" s="0" t="n">
        <f aca="false">Positions!$F$2*(G553-Positions!$G$2)-Positions!$F$3*(H553-Positions!$G$3)-Positions!$F$4*(F553-Positions!$G$4)</f>
        <v>-5620</v>
      </c>
      <c r="J553" s="0" t="n">
        <f aca="false">-I553</f>
        <v>5620</v>
      </c>
    </row>
    <row r="554" customFormat="false" ht="15" hidden="false" customHeight="false" outlineLevel="0" collapsed="false">
      <c r="B554" s="0" t="n">
        <f aca="true">NORMSINV(RAND())</f>
        <v>0.175058384100473</v>
      </c>
      <c r="C554" s="0" t="n">
        <f aca="true">NORMSINV(RAND())</f>
        <v>1.09902385479406</v>
      </c>
      <c r="D554" s="0" t="n">
        <f aca="false">$C$7*EXP($C$8*B554)</f>
        <v>90012.0327384692</v>
      </c>
      <c r="E554" s="0" t="n">
        <f aca="false">$C$7*EXP($C$8*B554+$C$9*C554)</f>
        <v>125249.690780058</v>
      </c>
      <c r="F554" s="0" t="n">
        <f aca="false">IF(D554&gt;=90000,1,0)</f>
        <v>1</v>
      </c>
      <c r="G554" s="0" t="n">
        <f aca="false">IF(E554&gt;=90000,1,0)</f>
        <v>1</v>
      </c>
      <c r="H554" s="0" t="n">
        <f aca="false">IF(E554&gt;=100000,1,0)</f>
        <v>1</v>
      </c>
      <c r="I554" s="0" t="n">
        <f aca="false">Positions!$F$2*(G554-Positions!$G$2)-Positions!$F$3*(H554-Positions!$G$3)-Positions!$F$4*(F554-Positions!$G$4)</f>
        <v>-1620</v>
      </c>
      <c r="J554" s="0" t="n">
        <f aca="false">-I554</f>
        <v>1620</v>
      </c>
    </row>
    <row r="555" customFormat="false" ht="15" hidden="false" customHeight="false" outlineLevel="0" collapsed="false">
      <c r="B555" s="0" t="n">
        <f aca="true">NORMSINV(RAND())</f>
        <v>1.62316986806133</v>
      </c>
      <c r="C555" s="0" t="n">
        <f aca="true">NORMSINV(RAND())</f>
        <v>-0.127862440497887</v>
      </c>
      <c r="D555" s="0" t="n">
        <f aca="false">$C$7*EXP($C$8*B555)</f>
        <v>119281.758072447</v>
      </c>
      <c r="E555" s="0" t="n">
        <f aca="false">$C$7*EXP($C$8*B555+$C$9*C555)</f>
        <v>114784.107321562</v>
      </c>
      <c r="F555" s="0" t="n">
        <f aca="false">IF(D555&gt;=90000,1,0)</f>
        <v>1</v>
      </c>
      <c r="G555" s="0" t="n">
        <f aca="false">IF(E555&gt;=90000,1,0)</f>
        <v>1</v>
      </c>
      <c r="H555" s="0" t="n">
        <f aca="false">IF(E555&gt;=100000,1,0)</f>
        <v>1</v>
      </c>
      <c r="I555" s="0" t="n">
        <f aca="false">Positions!$F$2*(G555-Positions!$G$2)-Positions!$F$3*(H555-Positions!$G$3)-Positions!$F$4*(F555-Positions!$G$4)</f>
        <v>-1620</v>
      </c>
      <c r="J555" s="0" t="n">
        <f aca="false">-I555</f>
        <v>1620</v>
      </c>
    </row>
    <row r="556" customFormat="false" ht="15" hidden="false" customHeight="false" outlineLevel="0" collapsed="false">
      <c r="B556" s="0" t="n">
        <f aca="true">NORMSINV(RAND())</f>
        <v>0.642628144313805</v>
      </c>
      <c r="C556" s="0" t="n">
        <f aca="true">NORMSINV(RAND())</f>
        <v>1.06319271460267</v>
      </c>
      <c r="D556" s="0" t="n">
        <f aca="false">$C$7*EXP($C$8*B556)</f>
        <v>98578.1179721045</v>
      </c>
      <c r="E556" s="0" t="n">
        <f aca="false">$C$7*EXP($C$8*B556+$C$9*C556)</f>
        <v>135699.706378662</v>
      </c>
      <c r="F556" s="0" t="n">
        <f aca="false">IF(D556&gt;=90000,1,0)</f>
        <v>1</v>
      </c>
      <c r="G556" s="0" t="n">
        <f aca="false">IF(E556&gt;=90000,1,0)</f>
        <v>1</v>
      </c>
      <c r="H556" s="0" t="n">
        <f aca="false">IF(E556&gt;=100000,1,0)</f>
        <v>1</v>
      </c>
      <c r="I556" s="0" t="n">
        <f aca="false">Positions!$F$2*(G556-Positions!$G$2)-Positions!$F$3*(H556-Positions!$G$3)-Positions!$F$4*(F556-Positions!$G$4)</f>
        <v>-1620</v>
      </c>
      <c r="J556" s="0" t="n">
        <f aca="false">-I556</f>
        <v>1620</v>
      </c>
    </row>
    <row r="557" customFormat="false" ht="15" hidden="false" customHeight="false" outlineLevel="0" collapsed="false">
      <c r="B557" s="0" t="n">
        <f aca="true">NORMSINV(RAND())</f>
        <v>-0.495567305872887</v>
      </c>
      <c r="C557" s="0" t="n">
        <f aca="true">NORMSINV(RAND())</f>
        <v>1.80165284583114</v>
      </c>
      <c r="D557" s="0" t="n">
        <f aca="false">$C$7*EXP($C$8*B557)</f>
        <v>79008.7671123607</v>
      </c>
      <c r="E557" s="0" t="n">
        <f aca="false">$C$7*EXP($C$8*B557+$C$9*C557)</f>
        <v>135793.396737877</v>
      </c>
      <c r="F557" s="0" t="n">
        <f aca="false">IF(D557&gt;=90000,1,0)</f>
        <v>0</v>
      </c>
      <c r="G557" s="0" t="n">
        <f aca="false">IF(E557&gt;=90000,1,0)</f>
        <v>1</v>
      </c>
      <c r="H557" s="0" t="n">
        <f aca="false">IF(E557&gt;=100000,1,0)</f>
        <v>1</v>
      </c>
      <c r="I557" s="0" t="n">
        <f aca="false">Positions!$F$2*(G557-Positions!$G$2)-Positions!$F$3*(H557-Positions!$G$3)-Positions!$F$4*(F557-Positions!$G$4)</f>
        <v>2380</v>
      </c>
      <c r="J557" s="0" t="n">
        <f aca="false">-I557</f>
        <v>-2380</v>
      </c>
    </row>
    <row r="558" customFormat="false" ht="15" hidden="false" customHeight="false" outlineLevel="0" collapsed="false">
      <c r="B558" s="0" t="n">
        <f aca="true">NORMSINV(RAND())</f>
        <v>1.78822635664397</v>
      </c>
      <c r="C558" s="0" t="n">
        <f aca="true">NORMSINV(RAND())</f>
        <v>1.63280690066036</v>
      </c>
      <c r="D558" s="0" t="n">
        <f aca="false">$C$7*EXP($C$8*B558)</f>
        <v>123171.6681673</v>
      </c>
      <c r="E558" s="0" t="n">
        <f aca="false">$C$7*EXP($C$8*B558+$C$9*C558)</f>
        <v>201220.200862647</v>
      </c>
      <c r="F558" s="0" t="n">
        <f aca="false">IF(D558&gt;=90000,1,0)</f>
        <v>1</v>
      </c>
      <c r="G558" s="0" t="n">
        <f aca="false">IF(E558&gt;=90000,1,0)</f>
        <v>1</v>
      </c>
      <c r="H558" s="0" t="n">
        <f aca="false">IF(E558&gt;=100000,1,0)</f>
        <v>1</v>
      </c>
      <c r="I558" s="0" t="n">
        <f aca="false">Positions!$F$2*(G558-Positions!$G$2)-Positions!$F$3*(H558-Positions!$G$3)-Positions!$F$4*(F558-Positions!$G$4)</f>
        <v>-1620</v>
      </c>
      <c r="J558" s="0" t="n">
        <f aca="false">-I558</f>
        <v>1620</v>
      </c>
    </row>
    <row r="559" customFormat="false" ht="15" hidden="false" customHeight="false" outlineLevel="0" collapsed="false">
      <c r="B559" s="0" t="n">
        <f aca="true">NORMSINV(RAND())</f>
        <v>1.0487446871962</v>
      </c>
      <c r="C559" s="0" t="n">
        <f aca="true">NORMSINV(RAND())</f>
        <v>0.350010900408087</v>
      </c>
      <c r="D559" s="0" t="n">
        <f aca="false">$C$7*EXP($C$8*B559)</f>
        <v>106677.193354109</v>
      </c>
      <c r="E559" s="0" t="n">
        <f aca="false">$C$7*EXP($C$8*B559+$C$9*C559)</f>
        <v>118512.739014135</v>
      </c>
      <c r="F559" s="0" t="n">
        <f aca="false">IF(D559&gt;=90000,1,0)</f>
        <v>1</v>
      </c>
      <c r="G559" s="0" t="n">
        <f aca="false">IF(E559&gt;=90000,1,0)</f>
        <v>1</v>
      </c>
      <c r="H559" s="0" t="n">
        <f aca="false">IF(E559&gt;=100000,1,0)</f>
        <v>1</v>
      </c>
      <c r="I559" s="0" t="n">
        <f aca="false">Positions!$F$2*(G559-Positions!$G$2)-Positions!$F$3*(H559-Positions!$G$3)-Positions!$F$4*(F559-Positions!$G$4)</f>
        <v>-1620</v>
      </c>
      <c r="J559" s="0" t="n">
        <f aca="false">-I559</f>
        <v>1620</v>
      </c>
    </row>
    <row r="560" customFormat="false" ht="15" hidden="false" customHeight="false" outlineLevel="0" collapsed="false">
      <c r="B560" s="0" t="n">
        <f aca="true">NORMSINV(RAND())</f>
        <v>-0.0306215639907786</v>
      </c>
      <c r="C560" s="0" t="n">
        <f aca="true">NORMSINV(RAND())</f>
        <v>-0.0575548877279443</v>
      </c>
      <c r="D560" s="0" t="n">
        <f aca="false">$C$7*EXP($C$8*B560)</f>
        <v>86483.5831865373</v>
      </c>
      <c r="E560" s="0" t="n">
        <f aca="false">$C$7*EXP($C$8*B560+$C$9*C560)</f>
        <v>85000.202716501</v>
      </c>
      <c r="F560" s="0" t="n">
        <f aca="false">IF(D560&gt;=90000,1,0)</f>
        <v>0</v>
      </c>
      <c r="G560" s="0" t="n">
        <f aca="false">IF(E560&gt;=90000,1,0)</f>
        <v>0</v>
      </c>
      <c r="H560" s="0" t="n">
        <f aca="false">IF(E560&gt;=100000,1,0)</f>
        <v>0</v>
      </c>
      <c r="I560" s="0" t="n">
        <f aca="false">Positions!$F$2*(G560-Positions!$G$2)-Positions!$F$3*(H560-Positions!$G$3)-Positions!$F$4*(F560-Positions!$G$4)</f>
        <v>-1620</v>
      </c>
      <c r="J560" s="0" t="n">
        <f aca="false">-I560</f>
        <v>1620</v>
      </c>
    </row>
    <row r="561" customFormat="false" ht="15" hidden="false" customHeight="false" outlineLevel="0" collapsed="false">
      <c r="B561" s="0" t="n">
        <f aca="true">NORMSINV(RAND())</f>
        <v>-0.337788169191292</v>
      </c>
      <c r="C561" s="0" t="n">
        <f aca="true">NORMSINV(RAND())</f>
        <v>0.0408041852230937</v>
      </c>
      <c r="D561" s="0" t="n">
        <f aca="false">$C$7*EXP($C$8*B561)</f>
        <v>81469.9786765723</v>
      </c>
      <c r="E561" s="0" t="n">
        <f aca="false">$C$7*EXP($C$8*B561+$C$9*C561)</f>
        <v>82475.4197261387</v>
      </c>
      <c r="F561" s="0" t="n">
        <f aca="false">IF(D561&gt;=90000,1,0)</f>
        <v>0</v>
      </c>
      <c r="G561" s="0" t="n">
        <f aca="false">IF(E561&gt;=90000,1,0)</f>
        <v>0</v>
      </c>
      <c r="H561" s="0" t="n">
        <f aca="false">IF(E561&gt;=100000,1,0)</f>
        <v>0</v>
      </c>
      <c r="I561" s="0" t="n">
        <f aca="false">Positions!$F$2*(G561-Positions!$G$2)-Positions!$F$3*(H561-Positions!$G$3)-Positions!$F$4*(F561-Positions!$G$4)</f>
        <v>-1620</v>
      </c>
      <c r="J561" s="0" t="n">
        <f aca="false">-I561</f>
        <v>1620</v>
      </c>
    </row>
    <row r="562" customFormat="false" ht="15" hidden="false" customHeight="false" outlineLevel="0" collapsed="false">
      <c r="B562" s="0" t="n">
        <f aca="true">NORMSINV(RAND())</f>
        <v>0.217659703619534</v>
      </c>
      <c r="C562" s="0" t="n">
        <f aca="true">NORMSINV(RAND())</f>
        <v>-1.63107722011017</v>
      </c>
      <c r="D562" s="0" t="n">
        <f aca="false">$C$7*EXP($C$8*B562)</f>
        <v>90760.6663380839</v>
      </c>
      <c r="E562" s="0" t="n">
        <f aca="false">$C$7*EXP($C$8*B562+$C$9*C562)</f>
        <v>55585.655089056</v>
      </c>
      <c r="F562" s="0" t="n">
        <f aca="false">IF(D562&gt;=90000,1,0)</f>
        <v>1</v>
      </c>
      <c r="G562" s="0" t="n">
        <f aca="false">IF(E562&gt;=90000,1,0)</f>
        <v>0</v>
      </c>
      <c r="H562" s="0" t="n">
        <f aca="false">IF(E562&gt;=100000,1,0)</f>
        <v>0</v>
      </c>
      <c r="I562" s="0" t="n">
        <f aca="false">Positions!$F$2*(G562-Positions!$G$2)-Positions!$F$3*(H562-Positions!$G$3)-Positions!$F$4*(F562-Positions!$G$4)</f>
        <v>-5620</v>
      </c>
      <c r="J562" s="0" t="n">
        <f aca="false">-I562</f>
        <v>5620</v>
      </c>
    </row>
    <row r="563" customFormat="false" ht="15" hidden="false" customHeight="false" outlineLevel="0" collapsed="false">
      <c r="B563" s="0" t="n">
        <f aca="true">NORMSINV(RAND())</f>
        <v>-1.13822438063448</v>
      </c>
      <c r="C563" s="0" t="n">
        <f aca="true">NORMSINV(RAND())</f>
        <v>-1.77003901654293</v>
      </c>
      <c r="D563" s="0" t="n">
        <f aca="false">$C$7*EXP($C$8*B563)</f>
        <v>69728.7006212205</v>
      </c>
      <c r="E563" s="0" t="n">
        <f aca="false">$C$7*EXP($C$8*B563+$C$9*C563)</f>
        <v>40957.6799860493</v>
      </c>
      <c r="F563" s="0" t="n">
        <f aca="false">IF(D563&gt;=90000,1,0)</f>
        <v>0</v>
      </c>
      <c r="G563" s="0" t="n">
        <f aca="false">IF(E563&gt;=90000,1,0)</f>
        <v>0</v>
      </c>
      <c r="H563" s="0" t="n">
        <f aca="false">IF(E563&gt;=100000,1,0)</f>
        <v>0</v>
      </c>
      <c r="I563" s="0" t="n">
        <f aca="false">Positions!$F$2*(G563-Positions!$G$2)-Positions!$F$3*(H563-Positions!$G$3)-Positions!$F$4*(F563-Positions!$G$4)</f>
        <v>-1620</v>
      </c>
      <c r="J563" s="0" t="n">
        <f aca="false">-I563</f>
        <v>1620</v>
      </c>
    </row>
    <row r="564" customFormat="false" ht="15" hidden="false" customHeight="false" outlineLevel="0" collapsed="false">
      <c r="B564" s="0" t="n">
        <f aca="true">NORMSINV(RAND())</f>
        <v>-0.82077209731419</v>
      </c>
      <c r="C564" s="0" t="n">
        <f aca="true">NORMSINV(RAND())</f>
        <v>-0.265569164856707</v>
      </c>
      <c r="D564" s="0" t="n">
        <f aca="false">$C$7*EXP($C$8*B564)</f>
        <v>74167.9254088685</v>
      </c>
      <c r="E564" s="0" t="n">
        <f aca="false">$C$7*EXP($C$8*B564+$C$9*C564)</f>
        <v>68477.2691291194</v>
      </c>
      <c r="F564" s="0" t="n">
        <f aca="false">IF(D564&gt;=90000,1,0)</f>
        <v>0</v>
      </c>
      <c r="G564" s="0" t="n">
        <f aca="false">IF(E564&gt;=90000,1,0)</f>
        <v>0</v>
      </c>
      <c r="H564" s="0" t="n">
        <f aca="false">IF(E564&gt;=100000,1,0)</f>
        <v>0</v>
      </c>
      <c r="I564" s="0" t="n">
        <f aca="false">Positions!$F$2*(G564-Positions!$G$2)-Positions!$F$3*(H564-Positions!$G$3)-Positions!$F$4*(F564-Positions!$G$4)</f>
        <v>-1620</v>
      </c>
      <c r="J564" s="0" t="n">
        <f aca="false">-I564</f>
        <v>1620</v>
      </c>
    </row>
    <row r="565" customFormat="false" ht="15" hidden="false" customHeight="false" outlineLevel="0" collapsed="false">
      <c r="B565" s="0" t="n">
        <f aca="true">NORMSINV(RAND())</f>
        <v>-1.5554826685894</v>
      </c>
      <c r="C565" s="0" t="n">
        <f aca="true">NORMSINV(RAND())</f>
        <v>-1.07385802327467</v>
      </c>
      <c r="D565" s="0" t="n">
        <f aca="false">$C$7*EXP($C$8*B565)</f>
        <v>64295.3765031273</v>
      </c>
      <c r="E565" s="0" t="n">
        <f aca="false">$C$7*EXP($C$8*B565+$C$9*C565)</f>
        <v>46557.4318856931</v>
      </c>
      <c r="F565" s="0" t="n">
        <f aca="false">IF(D565&gt;=90000,1,0)</f>
        <v>0</v>
      </c>
      <c r="G565" s="0" t="n">
        <f aca="false">IF(E565&gt;=90000,1,0)</f>
        <v>0</v>
      </c>
      <c r="H565" s="0" t="n">
        <f aca="false">IF(E565&gt;=100000,1,0)</f>
        <v>0</v>
      </c>
      <c r="I565" s="0" t="n">
        <f aca="false">Positions!$F$2*(G565-Positions!$G$2)-Positions!$F$3*(H565-Positions!$G$3)-Positions!$F$4*(F565-Positions!$G$4)</f>
        <v>-1620</v>
      </c>
      <c r="J565" s="0" t="n">
        <f aca="false">-I565</f>
        <v>1620</v>
      </c>
    </row>
    <row r="566" customFormat="false" ht="15" hidden="false" customHeight="false" outlineLevel="0" collapsed="false">
      <c r="B566" s="0" t="n">
        <f aca="true">NORMSINV(RAND())</f>
        <v>-0.568431358157042</v>
      </c>
      <c r="C566" s="0" t="n">
        <f aca="true">NORMSINV(RAND())</f>
        <v>0.569561091602945</v>
      </c>
      <c r="D566" s="0" t="n">
        <f aca="false">$C$7*EXP($C$8*B566)</f>
        <v>77897.3887318555</v>
      </c>
      <c r="E566" s="0" t="n">
        <f aca="false">$C$7*EXP($C$8*B566+$C$9*C566)</f>
        <v>92443.9166934457</v>
      </c>
      <c r="F566" s="0" t="n">
        <f aca="false">IF(D566&gt;=90000,1,0)</f>
        <v>0</v>
      </c>
      <c r="G566" s="0" t="n">
        <f aca="false">IF(E566&gt;=90000,1,0)</f>
        <v>1</v>
      </c>
      <c r="H566" s="0" t="n">
        <f aca="false">IF(E566&gt;=100000,1,0)</f>
        <v>0</v>
      </c>
      <c r="I566" s="0" t="n">
        <f aca="false">Positions!$F$2*(G566-Positions!$G$2)-Positions!$F$3*(H566-Positions!$G$3)-Positions!$F$4*(F566-Positions!$G$4)</f>
        <v>8380</v>
      </c>
      <c r="J566" s="0" t="n">
        <f aca="false">-I566</f>
        <v>-8380</v>
      </c>
    </row>
    <row r="567" customFormat="false" ht="15" hidden="false" customHeight="false" outlineLevel="0" collapsed="false">
      <c r="B567" s="0" t="n">
        <f aca="true">NORMSINV(RAND())</f>
        <v>0.345877314201816</v>
      </c>
      <c r="C567" s="0" t="n">
        <f aca="true">NORMSINV(RAND())</f>
        <v>-2.07367823458226</v>
      </c>
      <c r="D567" s="0" t="n">
        <f aca="false">$C$7*EXP($C$8*B567)</f>
        <v>93051.6164014484</v>
      </c>
      <c r="E567" s="0" t="n">
        <f aca="false">$C$7*EXP($C$8*B567+$C$9*C567)</f>
        <v>49889.3682367052</v>
      </c>
      <c r="F567" s="0" t="n">
        <f aca="false">IF(D567&gt;=90000,1,0)</f>
        <v>1</v>
      </c>
      <c r="G567" s="0" t="n">
        <f aca="false">IF(E567&gt;=90000,1,0)</f>
        <v>0</v>
      </c>
      <c r="H567" s="0" t="n">
        <f aca="false">IF(E567&gt;=100000,1,0)</f>
        <v>0</v>
      </c>
      <c r="I567" s="0" t="n">
        <f aca="false">Positions!$F$2*(G567-Positions!$G$2)-Positions!$F$3*(H567-Positions!$G$3)-Positions!$F$4*(F567-Positions!$G$4)</f>
        <v>-5620</v>
      </c>
      <c r="J567" s="0" t="n">
        <f aca="false">-I567</f>
        <v>5620</v>
      </c>
    </row>
    <row r="568" customFormat="false" ht="15" hidden="false" customHeight="false" outlineLevel="0" collapsed="false">
      <c r="B568" s="0" t="n">
        <f aca="true">NORMSINV(RAND())</f>
        <v>-0.429784321834982</v>
      </c>
      <c r="C568" s="0" t="n">
        <f aca="true">NORMSINV(RAND())</f>
        <v>-0.0492890732859471</v>
      </c>
      <c r="D568" s="0" t="n">
        <f aca="false">$C$7*EXP($C$8*B568)</f>
        <v>80025.7530721677</v>
      </c>
      <c r="E568" s="0" t="n">
        <f aca="false">$C$7*EXP($C$8*B568+$C$9*C568)</f>
        <v>78848.8107103676</v>
      </c>
      <c r="F568" s="0" t="n">
        <f aca="false">IF(D568&gt;=90000,1,0)</f>
        <v>0</v>
      </c>
      <c r="G568" s="0" t="n">
        <f aca="false">IF(E568&gt;=90000,1,0)</f>
        <v>0</v>
      </c>
      <c r="H568" s="0" t="n">
        <f aca="false">IF(E568&gt;=100000,1,0)</f>
        <v>0</v>
      </c>
      <c r="I568" s="0" t="n">
        <f aca="false">Positions!$F$2*(G568-Positions!$G$2)-Positions!$F$3*(H568-Positions!$G$3)-Positions!$F$4*(F568-Positions!$G$4)</f>
        <v>-1620</v>
      </c>
      <c r="J568" s="0" t="n">
        <f aca="false">-I568</f>
        <v>1620</v>
      </c>
    </row>
    <row r="569" customFormat="false" ht="15" hidden="false" customHeight="false" outlineLevel="0" collapsed="false">
      <c r="B569" s="0" t="n">
        <f aca="true">NORMSINV(RAND())</f>
        <v>-0.503524029416065</v>
      </c>
      <c r="C569" s="0" t="n">
        <f aca="true">NORMSINV(RAND())</f>
        <v>-0.399381778980185</v>
      </c>
      <c r="D569" s="0" t="n">
        <f aca="false">$C$7*EXP($C$8*B569)</f>
        <v>78886.6378938955</v>
      </c>
      <c r="E569" s="0" t="n">
        <f aca="false">$C$7*EXP($C$8*B569+$C$9*C569)</f>
        <v>69962.3986051556</v>
      </c>
      <c r="F569" s="0" t="n">
        <f aca="false">IF(D569&gt;=90000,1,0)</f>
        <v>0</v>
      </c>
      <c r="G569" s="0" t="n">
        <f aca="false">IF(E569&gt;=90000,1,0)</f>
        <v>0</v>
      </c>
      <c r="H569" s="0" t="n">
        <f aca="false">IF(E569&gt;=100000,1,0)</f>
        <v>0</v>
      </c>
      <c r="I569" s="0" t="n">
        <f aca="false">Positions!$F$2*(G569-Positions!$G$2)-Positions!$F$3*(H569-Positions!$G$3)-Positions!$F$4*(F569-Positions!$G$4)</f>
        <v>-1620</v>
      </c>
      <c r="J569" s="0" t="n">
        <f aca="false">-I569</f>
        <v>1620</v>
      </c>
    </row>
    <row r="570" customFormat="false" ht="15" hidden="false" customHeight="false" outlineLevel="0" collapsed="false">
      <c r="B570" s="0" t="n">
        <f aca="true">NORMSINV(RAND())</f>
        <v>-0.123948153537711</v>
      </c>
      <c r="C570" s="0" t="n">
        <f aca="true">NORMSINV(RAND())</f>
        <v>-1.83251260197742</v>
      </c>
      <c r="D570" s="0" t="n">
        <f aca="false">$C$7*EXP($C$8*B570)</f>
        <v>84928.5099645406</v>
      </c>
      <c r="E570" s="0" t="n">
        <f aca="false">$C$7*EXP($C$8*B570+$C$9*C570)</f>
        <v>48957.7485926975</v>
      </c>
      <c r="F570" s="0" t="n">
        <f aca="false">IF(D570&gt;=90000,1,0)</f>
        <v>0</v>
      </c>
      <c r="G570" s="0" t="n">
        <f aca="false">IF(E570&gt;=90000,1,0)</f>
        <v>0</v>
      </c>
      <c r="H570" s="0" t="n">
        <f aca="false">IF(E570&gt;=100000,1,0)</f>
        <v>0</v>
      </c>
      <c r="I570" s="0" t="n">
        <f aca="false">Positions!$F$2*(G570-Positions!$G$2)-Positions!$F$3*(H570-Positions!$G$3)-Positions!$F$4*(F570-Positions!$G$4)</f>
        <v>-1620</v>
      </c>
      <c r="J570" s="0" t="n">
        <f aca="false">-I570</f>
        <v>1620</v>
      </c>
    </row>
    <row r="571" customFormat="false" ht="15" hidden="false" customHeight="false" outlineLevel="0" collapsed="false">
      <c r="B571" s="0" t="n">
        <f aca="true">NORMSINV(RAND())</f>
        <v>0.391148967282408</v>
      </c>
      <c r="C571" s="0" t="n">
        <f aca="true">NORMSINV(RAND())</f>
        <v>0.940887487554793</v>
      </c>
      <c r="D571" s="0" t="n">
        <f aca="false">$C$7*EXP($C$8*B571)</f>
        <v>93874.2545896958</v>
      </c>
      <c r="E571" s="0" t="n">
        <f aca="false">$C$7*EXP($C$8*B571+$C$9*C571)</f>
        <v>124559.857680788</v>
      </c>
      <c r="F571" s="0" t="n">
        <f aca="false">IF(D571&gt;=90000,1,0)</f>
        <v>1</v>
      </c>
      <c r="G571" s="0" t="n">
        <f aca="false">IF(E571&gt;=90000,1,0)</f>
        <v>1</v>
      </c>
      <c r="H571" s="0" t="n">
        <f aca="false">IF(E571&gt;=100000,1,0)</f>
        <v>1</v>
      </c>
      <c r="I571" s="0" t="n">
        <f aca="false">Positions!$F$2*(G571-Positions!$G$2)-Positions!$F$3*(H571-Positions!$G$3)-Positions!$F$4*(F571-Positions!$G$4)</f>
        <v>-1620</v>
      </c>
      <c r="J571" s="0" t="n">
        <f aca="false">-I571</f>
        <v>1620</v>
      </c>
    </row>
    <row r="572" customFormat="false" ht="15" hidden="false" customHeight="false" outlineLevel="0" collapsed="false">
      <c r="B572" s="0" t="n">
        <f aca="true">NORMSINV(RAND())</f>
        <v>-0.618205664499747</v>
      </c>
      <c r="C572" s="0" t="n">
        <f aca="true">NORMSINV(RAND())</f>
        <v>-0.854462957156886</v>
      </c>
      <c r="D572" s="0" t="n">
        <f aca="false">$C$7*EXP($C$8*B572)</f>
        <v>77147.1934534867</v>
      </c>
      <c r="E572" s="0" t="n">
        <f aca="false">$C$7*EXP($C$8*B572+$C$9*C572)</f>
        <v>59672.0744968414</v>
      </c>
      <c r="F572" s="0" t="n">
        <f aca="false">IF(D572&gt;=90000,1,0)</f>
        <v>0</v>
      </c>
      <c r="G572" s="0" t="n">
        <f aca="false">IF(E572&gt;=90000,1,0)</f>
        <v>0</v>
      </c>
      <c r="H572" s="0" t="n">
        <f aca="false">IF(E572&gt;=100000,1,0)</f>
        <v>0</v>
      </c>
      <c r="I572" s="0" t="n">
        <f aca="false">Positions!$F$2*(G572-Positions!$G$2)-Positions!$F$3*(H572-Positions!$G$3)-Positions!$F$4*(F572-Positions!$G$4)</f>
        <v>-1620</v>
      </c>
      <c r="J572" s="0" t="n">
        <f aca="false">-I572</f>
        <v>1620</v>
      </c>
    </row>
    <row r="573" customFormat="false" ht="15" hidden="false" customHeight="false" outlineLevel="0" collapsed="false">
      <c r="B573" s="0" t="n">
        <f aca="true">NORMSINV(RAND())</f>
        <v>-1.77898249334788</v>
      </c>
      <c r="C573" s="0" t="n">
        <f aca="true">NORMSINV(RAND())</f>
        <v>1.35371839018193</v>
      </c>
      <c r="D573" s="0" t="n">
        <f aca="false">$C$7*EXP($C$8*B573)</f>
        <v>61561.3594009087</v>
      </c>
      <c r="E573" s="0" t="n">
        <f aca="false">$C$7*EXP($C$8*B573+$C$9*C573)</f>
        <v>92477.1261192271</v>
      </c>
      <c r="F573" s="0" t="n">
        <f aca="false">IF(D573&gt;=90000,1,0)</f>
        <v>0</v>
      </c>
      <c r="G573" s="0" t="n">
        <f aca="false">IF(E573&gt;=90000,1,0)</f>
        <v>1</v>
      </c>
      <c r="H573" s="0" t="n">
        <f aca="false">IF(E573&gt;=100000,1,0)</f>
        <v>0</v>
      </c>
      <c r="I573" s="0" t="n">
        <f aca="false">Positions!$F$2*(G573-Positions!$G$2)-Positions!$F$3*(H573-Positions!$G$3)-Positions!$F$4*(F573-Positions!$G$4)</f>
        <v>8380</v>
      </c>
      <c r="J573" s="0" t="n">
        <f aca="false">-I573</f>
        <v>-8380</v>
      </c>
    </row>
    <row r="574" customFormat="false" ht="15" hidden="false" customHeight="false" outlineLevel="0" collapsed="false">
      <c r="B574" s="0" t="n">
        <f aca="true">NORMSINV(RAND())</f>
        <v>-0.598949140880536</v>
      </c>
      <c r="C574" s="0" t="n">
        <f aca="true">NORMSINV(RAND())</f>
        <v>-0.791403876260045</v>
      </c>
      <c r="D574" s="0" t="n">
        <f aca="false">$C$7*EXP($C$8*B574)</f>
        <v>77436.5658815471</v>
      </c>
      <c r="E574" s="0" t="n">
        <f aca="false">$C$7*EXP($C$8*B574+$C$9*C574)</f>
        <v>61042.0862706726</v>
      </c>
      <c r="F574" s="0" t="n">
        <f aca="false">IF(D574&gt;=90000,1,0)</f>
        <v>0</v>
      </c>
      <c r="G574" s="0" t="n">
        <f aca="false">IF(E574&gt;=90000,1,0)</f>
        <v>0</v>
      </c>
      <c r="H574" s="0" t="n">
        <f aca="false">IF(E574&gt;=100000,1,0)</f>
        <v>0</v>
      </c>
      <c r="I574" s="0" t="n">
        <f aca="false">Positions!$F$2*(G574-Positions!$G$2)-Positions!$F$3*(H574-Positions!$G$3)-Positions!$F$4*(F574-Positions!$G$4)</f>
        <v>-1620</v>
      </c>
      <c r="J574" s="0" t="n">
        <f aca="false">-I574</f>
        <v>1620</v>
      </c>
    </row>
    <row r="575" customFormat="false" ht="15" hidden="false" customHeight="false" outlineLevel="0" collapsed="false">
      <c r="B575" s="0" t="n">
        <f aca="true">NORMSINV(RAND())</f>
        <v>0.333057073040054</v>
      </c>
      <c r="C575" s="0" t="n">
        <f aca="true">NORMSINV(RAND())</f>
        <v>-0.973816940102126</v>
      </c>
      <c r="D575" s="0" t="n">
        <f aca="false">$C$7*EXP($C$8*B575)</f>
        <v>92819.9703612655</v>
      </c>
      <c r="E575" s="0" t="n">
        <f aca="false">$C$7*EXP($C$8*B575+$C$9*C575)</f>
        <v>69264.5357403452</v>
      </c>
      <c r="F575" s="0" t="n">
        <f aca="false">IF(D575&gt;=90000,1,0)</f>
        <v>1</v>
      </c>
      <c r="G575" s="0" t="n">
        <f aca="false">IF(E575&gt;=90000,1,0)</f>
        <v>0</v>
      </c>
      <c r="H575" s="0" t="n">
        <f aca="false">IF(E575&gt;=100000,1,0)</f>
        <v>0</v>
      </c>
      <c r="I575" s="0" t="n">
        <f aca="false">Positions!$F$2*(G575-Positions!$G$2)-Positions!$F$3*(H575-Positions!$G$3)-Positions!$F$4*(F575-Positions!$G$4)</f>
        <v>-5620</v>
      </c>
      <c r="J575" s="0" t="n">
        <f aca="false">-I575</f>
        <v>5620</v>
      </c>
    </row>
    <row r="576" customFormat="false" ht="15" hidden="false" customHeight="false" outlineLevel="0" collapsed="false">
      <c r="B576" s="0" t="n">
        <f aca="true">NORMSINV(RAND())</f>
        <v>-1.06935634069499</v>
      </c>
      <c r="C576" s="0" t="n">
        <f aca="true">NORMSINV(RAND())</f>
        <v>-0.904115768538798</v>
      </c>
      <c r="D576" s="0" t="n">
        <f aca="false">$C$7*EXP($C$8*B576)</f>
        <v>70668.6098785577</v>
      </c>
      <c r="E576" s="0" t="n">
        <f aca="false">$C$7*EXP($C$8*B576+$C$9*C576)</f>
        <v>53851.207420432</v>
      </c>
      <c r="F576" s="0" t="n">
        <f aca="false">IF(D576&gt;=90000,1,0)</f>
        <v>0</v>
      </c>
      <c r="G576" s="0" t="n">
        <f aca="false">IF(E576&gt;=90000,1,0)</f>
        <v>0</v>
      </c>
      <c r="H576" s="0" t="n">
        <f aca="false">IF(E576&gt;=100000,1,0)</f>
        <v>0</v>
      </c>
      <c r="I576" s="0" t="n">
        <f aca="false">Positions!$F$2*(G576-Positions!$G$2)-Positions!$F$3*(H576-Positions!$G$3)-Positions!$F$4*(F576-Positions!$G$4)</f>
        <v>-1620</v>
      </c>
      <c r="J576" s="0" t="n">
        <f aca="false">-I576</f>
        <v>1620</v>
      </c>
    </row>
    <row r="577" customFormat="false" ht="15" hidden="false" customHeight="false" outlineLevel="0" collapsed="false">
      <c r="B577" s="0" t="n">
        <f aca="true">NORMSINV(RAND())</f>
        <v>-0.0809121114990594</v>
      </c>
      <c r="C577" s="0" t="n">
        <f aca="true">NORMSINV(RAND())</f>
        <v>-0.63355414182402</v>
      </c>
      <c r="D577" s="0" t="n">
        <f aca="false">$C$7*EXP($C$8*B577)</f>
        <v>85642.10184665</v>
      </c>
      <c r="E577" s="0" t="n">
        <f aca="false">$C$7*EXP($C$8*B577+$C$9*C577)</f>
        <v>70790.9388791811</v>
      </c>
      <c r="F577" s="0" t="n">
        <f aca="false">IF(D577&gt;=90000,1,0)</f>
        <v>0</v>
      </c>
      <c r="G577" s="0" t="n">
        <f aca="false">IF(E577&gt;=90000,1,0)</f>
        <v>0</v>
      </c>
      <c r="H577" s="0" t="n">
        <f aca="false">IF(E577&gt;=100000,1,0)</f>
        <v>0</v>
      </c>
      <c r="I577" s="0" t="n">
        <f aca="false">Positions!$F$2*(G577-Positions!$G$2)-Positions!$F$3*(H577-Positions!$G$3)-Positions!$F$4*(F577-Positions!$G$4)</f>
        <v>-1620</v>
      </c>
      <c r="J577" s="0" t="n">
        <f aca="false">-I577</f>
        <v>1620</v>
      </c>
    </row>
    <row r="578" customFormat="false" ht="15" hidden="false" customHeight="false" outlineLevel="0" collapsed="false">
      <c r="B578" s="0" t="n">
        <f aca="true">NORMSINV(RAND())</f>
        <v>-1.92433182756428</v>
      </c>
      <c r="C578" s="0" t="n">
        <f aca="true">NORMSINV(RAND())</f>
        <v>-1.11319043134417</v>
      </c>
      <c r="D578" s="0" t="n">
        <f aca="false">$C$7*EXP($C$8*B578)</f>
        <v>59846.0391914226</v>
      </c>
      <c r="E578" s="0" t="n">
        <f aca="false">$C$7*EXP($C$8*B578+$C$9*C578)</f>
        <v>42826.2346454162</v>
      </c>
      <c r="F578" s="0" t="n">
        <f aca="false">IF(D578&gt;=90000,1,0)</f>
        <v>0</v>
      </c>
      <c r="G578" s="0" t="n">
        <f aca="false">IF(E578&gt;=90000,1,0)</f>
        <v>0</v>
      </c>
      <c r="H578" s="0" t="n">
        <f aca="false">IF(E578&gt;=100000,1,0)</f>
        <v>0</v>
      </c>
      <c r="I578" s="0" t="n">
        <f aca="false">Positions!$F$2*(G578-Positions!$G$2)-Positions!$F$3*(H578-Positions!$G$3)-Positions!$F$4*(F578-Positions!$G$4)</f>
        <v>-1620</v>
      </c>
      <c r="J578" s="0" t="n">
        <f aca="false">-I578</f>
        <v>1620</v>
      </c>
    </row>
    <row r="579" customFormat="false" ht="15" hidden="false" customHeight="false" outlineLevel="0" collapsed="false">
      <c r="B579" s="0" t="n">
        <f aca="true">NORMSINV(RAND())</f>
        <v>-0.412561096573327</v>
      </c>
      <c r="C579" s="0" t="n">
        <f aca="true">NORMSINV(RAND())</f>
        <v>0.651247261489769</v>
      </c>
      <c r="D579" s="0" t="n">
        <f aca="false">$C$7*EXP($C$8*B579)</f>
        <v>80294.1746894225</v>
      </c>
      <c r="E579" s="0" t="n">
        <f aca="false">$C$7*EXP($C$8*B579+$C$9*C579)</f>
        <v>97657.0265113439</v>
      </c>
      <c r="F579" s="0" t="n">
        <f aca="false">IF(D579&gt;=90000,1,0)</f>
        <v>0</v>
      </c>
      <c r="G579" s="0" t="n">
        <f aca="false">IF(E579&gt;=90000,1,0)</f>
        <v>1</v>
      </c>
      <c r="H579" s="0" t="n">
        <f aca="false">IF(E579&gt;=100000,1,0)</f>
        <v>0</v>
      </c>
      <c r="I579" s="0" t="n">
        <f aca="false">Positions!$F$2*(G579-Positions!$G$2)-Positions!$F$3*(H579-Positions!$G$3)-Positions!$F$4*(F579-Positions!$G$4)</f>
        <v>8380</v>
      </c>
      <c r="J579" s="0" t="n">
        <f aca="false">-I579</f>
        <v>-8380</v>
      </c>
    </row>
    <row r="580" customFormat="false" ht="15" hidden="false" customHeight="false" outlineLevel="0" collapsed="false">
      <c r="B580" s="0" t="n">
        <f aca="true">NORMSINV(RAND())</f>
        <v>-0.0513726990766177</v>
      </c>
      <c r="C580" s="0" t="n">
        <f aca="true">NORMSINV(RAND())</f>
        <v>0.3732999877855</v>
      </c>
      <c r="D580" s="0" t="n">
        <f aca="false">$C$7*EXP($C$8*B580)</f>
        <v>86135.3696496164</v>
      </c>
      <c r="E580" s="0" t="n">
        <f aca="false">$C$7*EXP($C$8*B580+$C$9*C580)</f>
        <v>96364.1146070686</v>
      </c>
      <c r="F580" s="0" t="n">
        <f aca="false">IF(D580&gt;=90000,1,0)</f>
        <v>0</v>
      </c>
      <c r="G580" s="0" t="n">
        <f aca="false">IF(E580&gt;=90000,1,0)</f>
        <v>1</v>
      </c>
      <c r="H580" s="0" t="n">
        <f aca="false">IF(E580&gt;=100000,1,0)</f>
        <v>0</v>
      </c>
      <c r="I580" s="0" t="n">
        <f aca="false">Positions!$F$2*(G580-Positions!$G$2)-Positions!$F$3*(H580-Positions!$G$3)-Positions!$F$4*(F580-Positions!$G$4)</f>
        <v>8380</v>
      </c>
      <c r="J580" s="0" t="n">
        <f aca="false">-I580</f>
        <v>-8380</v>
      </c>
    </row>
    <row r="581" customFormat="false" ht="15" hidden="false" customHeight="false" outlineLevel="0" collapsed="false">
      <c r="B581" s="0" t="n">
        <f aca="true">NORMSINV(RAND())</f>
        <v>0.51517621467478</v>
      </c>
      <c r="C581" s="0" t="n">
        <f aca="true">NORMSINV(RAND())</f>
        <v>-1.26725263211043</v>
      </c>
      <c r="D581" s="0" t="n">
        <f aca="false">$C$7*EXP($C$8*B581)</f>
        <v>96165.4189327808</v>
      </c>
      <c r="E581" s="0" t="n">
        <f aca="false">$C$7*EXP($C$8*B581+$C$9*C581)</f>
        <v>65702.3333523047</v>
      </c>
      <c r="F581" s="0" t="n">
        <f aca="false">IF(D581&gt;=90000,1,0)</f>
        <v>1</v>
      </c>
      <c r="G581" s="0" t="n">
        <f aca="false">IF(E581&gt;=90000,1,0)</f>
        <v>0</v>
      </c>
      <c r="H581" s="0" t="n">
        <f aca="false">IF(E581&gt;=100000,1,0)</f>
        <v>0</v>
      </c>
      <c r="I581" s="0" t="n">
        <f aca="false">Positions!$F$2*(G581-Positions!$G$2)-Positions!$F$3*(H581-Positions!$G$3)-Positions!$F$4*(F581-Positions!$G$4)</f>
        <v>-5620</v>
      </c>
      <c r="J581" s="0" t="n">
        <f aca="false">-I581</f>
        <v>5620</v>
      </c>
    </row>
    <row r="582" customFormat="false" ht="15" hidden="false" customHeight="false" outlineLevel="0" collapsed="false">
      <c r="B582" s="0" t="n">
        <f aca="true">NORMSINV(RAND())</f>
        <v>0.297112486551092</v>
      </c>
      <c r="C582" s="0" t="n">
        <f aca="true">NORMSINV(RAND())</f>
        <v>-0.173667966251752</v>
      </c>
      <c r="D582" s="0" t="n">
        <f aca="false">$C$7*EXP($C$8*B582)</f>
        <v>92173.5661407497</v>
      </c>
      <c r="E582" s="0" t="n">
        <f aca="false">$C$7*EXP($C$8*B582+$C$9*C582)</f>
        <v>87485.1357246428</v>
      </c>
      <c r="F582" s="0" t="n">
        <f aca="false">IF(D582&gt;=90000,1,0)</f>
        <v>1</v>
      </c>
      <c r="G582" s="0" t="n">
        <f aca="false">IF(E582&gt;=90000,1,0)</f>
        <v>0</v>
      </c>
      <c r="H582" s="0" t="n">
        <f aca="false">IF(E582&gt;=100000,1,0)</f>
        <v>0</v>
      </c>
      <c r="I582" s="0" t="n">
        <f aca="false">Positions!$F$2*(G582-Positions!$G$2)-Positions!$F$3*(H582-Positions!$G$3)-Positions!$F$4*(F582-Positions!$G$4)</f>
        <v>-5620</v>
      </c>
      <c r="J582" s="0" t="n">
        <f aca="false">-I582</f>
        <v>5620</v>
      </c>
    </row>
    <row r="583" customFormat="false" ht="15" hidden="false" customHeight="false" outlineLevel="0" collapsed="false">
      <c r="B583" s="0" t="n">
        <f aca="true">NORMSINV(RAND())</f>
        <v>-0.923558147653694</v>
      </c>
      <c r="C583" s="0" t="n">
        <f aca="true">NORMSINV(RAND())</f>
        <v>0.736733087592441</v>
      </c>
      <c r="D583" s="0" t="n">
        <f aca="false">$C$7*EXP($C$8*B583)</f>
        <v>72700.4731236701</v>
      </c>
      <c r="E583" s="0" t="n">
        <f aca="false">$C$7*EXP($C$8*B583+$C$9*C583)</f>
        <v>90722.8647471479</v>
      </c>
      <c r="F583" s="0" t="n">
        <f aca="false">IF(D583&gt;=90000,1,0)</f>
        <v>0</v>
      </c>
      <c r="G583" s="0" t="n">
        <f aca="false">IF(E583&gt;=90000,1,0)</f>
        <v>1</v>
      </c>
      <c r="H583" s="0" t="n">
        <f aca="false">IF(E583&gt;=100000,1,0)</f>
        <v>0</v>
      </c>
      <c r="I583" s="0" t="n">
        <f aca="false">Positions!$F$2*(G583-Positions!$G$2)-Positions!$F$3*(H583-Positions!$G$3)-Positions!$F$4*(F583-Positions!$G$4)</f>
        <v>8380</v>
      </c>
      <c r="J583" s="0" t="n">
        <f aca="false">-I583</f>
        <v>-8380</v>
      </c>
    </row>
    <row r="584" customFormat="false" ht="15" hidden="false" customHeight="false" outlineLevel="0" collapsed="false">
      <c r="B584" s="0" t="n">
        <f aca="true">NORMSINV(RAND())</f>
        <v>0.170380060539476</v>
      </c>
      <c r="C584" s="0" t="n">
        <f aca="true">NORMSINV(RAND())</f>
        <v>-0.286498971502719</v>
      </c>
      <c r="D584" s="0" t="n">
        <f aca="false">$C$7*EXP($C$8*B584)</f>
        <v>89930.1977117019</v>
      </c>
      <c r="E584" s="0" t="n">
        <f aca="false">$C$7*EXP($C$8*B584+$C$9*C584)</f>
        <v>82509.4117913692</v>
      </c>
      <c r="F584" s="0" t="n">
        <f aca="false">IF(D584&gt;=90000,1,0)</f>
        <v>0</v>
      </c>
      <c r="G584" s="0" t="n">
        <f aca="false">IF(E584&gt;=90000,1,0)</f>
        <v>0</v>
      </c>
      <c r="H584" s="0" t="n">
        <f aca="false">IF(E584&gt;=100000,1,0)</f>
        <v>0</v>
      </c>
      <c r="I584" s="0" t="n">
        <f aca="false">Positions!$F$2*(G584-Positions!$G$2)-Positions!$F$3*(H584-Positions!$G$3)-Positions!$F$4*(F584-Positions!$G$4)</f>
        <v>-1620</v>
      </c>
      <c r="J584" s="0" t="n">
        <f aca="false">-I584</f>
        <v>1620</v>
      </c>
    </row>
    <row r="585" customFormat="false" ht="15" hidden="false" customHeight="false" outlineLevel="0" collapsed="false">
      <c r="B585" s="0" t="n">
        <f aca="true">NORMSINV(RAND())</f>
        <v>-1.36059372258933</v>
      </c>
      <c r="C585" s="0" t="n">
        <f aca="true">NORMSINV(RAND())</f>
        <v>0.566238107527329</v>
      </c>
      <c r="D585" s="0" t="n">
        <f aca="false">$C$7*EXP($C$8*B585)</f>
        <v>66778.319220613</v>
      </c>
      <c r="E585" s="0" t="n">
        <f aca="false">$C$7*EXP($C$8*B585+$C$9*C585)</f>
        <v>79169.3557305726</v>
      </c>
      <c r="F585" s="0" t="n">
        <f aca="false">IF(D585&gt;=90000,1,0)</f>
        <v>0</v>
      </c>
      <c r="G585" s="0" t="n">
        <f aca="false">IF(E585&gt;=90000,1,0)</f>
        <v>0</v>
      </c>
      <c r="H585" s="0" t="n">
        <f aca="false">IF(E585&gt;=100000,1,0)</f>
        <v>0</v>
      </c>
      <c r="I585" s="0" t="n">
        <f aca="false">Positions!$F$2*(G585-Positions!$G$2)-Positions!$F$3*(H585-Positions!$G$3)-Positions!$F$4*(F585-Positions!$G$4)</f>
        <v>-1620</v>
      </c>
      <c r="J585" s="0" t="n">
        <f aca="false">-I585</f>
        <v>1620</v>
      </c>
    </row>
    <row r="586" customFormat="false" ht="15" hidden="false" customHeight="false" outlineLevel="0" collapsed="false">
      <c r="B586" s="0" t="n">
        <f aca="true">NORMSINV(RAND())</f>
        <v>-0.646909244906086</v>
      </c>
      <c r="C586" s="0" t="n">
        <f aca="true">NORMSINV(RAND())</f>
        <v>0.0771408247878424</v>
      </c>
      <c r="D586" s="0" t="n">
        <f aca="false">$C$7*EXP($C$8*B586)</f>
        <v>76717.8638327069</v>
      </c>
      <c r="E586" s="0" t="n">
        <f aca="false">$C$7*EXP($C$8*B586+$C$9*C586)</f>
        <v>78517.6211027369</v>
      </c>
      <c r="F586" s="0" t="n">
        <f aca="false">IF(D586&gt;=90000,1,0)</f>
        <v>0</v>
      </c>
      <c r="G586" s="0" t="n">
        <f aca="false">IF(E586&gt;=90000,1,0)</f>
        <v>0</v>
      </c>
      <c r="H586" s="0" t="n">
        <f aca="false">IF(E586&gt;=100000,1,0)</f>
        <v>0</v>
      </c>
      <c r="I586" s="0" t="n">
        <f aca="false">Positions!$F$2*(G586-Positions!$G$2)-Positions!$F$3*(H586-Positions!$G$3)-Positions!$F$4*(F586-Positions!$G$4)</f>
        <v>-1620</v>
      </c>
      <c r="J586" s="0" t="n">
        <f aca="false">-I586</f>
        <v>1620</v>
      </c>
    </row>
    <row r="587" customFormat="false" ht="15" hidden="false" customHeight="false" outlineLevel="0" collapsed="false">
      <c r="B587" s="0" t="n">
        <f aca="true">NORMSINV(RAND())</f>
        <v>0.333996430732699</v>
      </c>
      <c r="C587" s="0" t="n">
        <f aca="true">NORMSINV(RAND())</f>
        <v>1.74093617994058</v>
      </c>
      <c r="D587" s="0" t="n">
        <f aca="false">$C$7*EXP($C$8*B587)</f>
        <v>92836.9238069899</v>
      </c>
      <c r="E587" s="0" t="n">
        <f aca="false">$C$7*EXP($C$8*B587+$C$9*C587)</f>
        <v>156674.251660784</v>
      </c>
      <c r="F587" s="0" t="n">
        <f aca="false">IF(D587&gt;=90000,1,0)</f>
        <v>1</v>
      </c>
      <c r="G587" s="0" t="n">
        <f aca="false">IF(E587&gt;=90000,1,0)</f>
        <v>1</v>
      </c>
      <c r="H587" s="0" t="n">
        <f aca="false">IF(E587&gt;=100000,1,0)</f>
        <v>1</v>
      </c>
      <c r="I587" s="0" t="n">
        <f aca="false">Positions!$F$2*(G587-Positions!$G$2)-Positions!$F$3*(H587-Positions!$G$3)-Positions!$F$4*(F587-Positions!$G$4)</f>
        <v>-1620</v>
      </c>
      <c r="J587" s="0" t="n">
        <f aca="false">-I587</f>
        <v>1620</v>
      </c>
    </row>
    <row r="588" customFormat="false" ht="15" hidden="false" customHeight="false" outlineLevel="0" collapsed="false">
      <c r="B588" s="0" t="n">
        <f aca="true">NORMSINV(RAND())</f>
        <v>1.05566736094097</v>
      </c>
      <c r="C588" s="0" t="n">
        <f aca="true">NORMSINV(RAND())</f>
        <v>-0.317476853848422</v>
      </c>
      <c r="D588" s="0" t="n">
        <f aca="false">$C$7*EXP($C$8*B588)</f>
        <v>106820.869159836</v>
      </c>
      <c r="E588" s="0" t="n">
        <f aca="false">$C$7*EXP($C$8*B588+$C$9*C588)</f>
        <v>97097.9205381329</v>
      </c>
      <c r="F588" s="0" t="n">
        <f aca="false">IF(D588&gt;=90000,1,0)</f>
        <v>1</v>
      </c>
      <c r="G588" s="0" t="n">
        <f aca="false">IF(E588&gt;=90000,1,0)</f>
        <v>1</v>
      </c>
      <c r="H588" s="0" t="n">
        <f aca="false">IF(E588&gt;=100000,1,0)</f>
        <v>0</v>
      </c>
      <c r="I588" s="0" t="n">
        <f aca="false">Positions!$F$2*(G588-Positions!$G$2)-Positions!$F$3*(H588-Positions!$G$3)-Positions!$F$4*(F588-Positions!$G$4)</f>
        <v>4380</v>
      </c>
      <c r="J588" s="0" t="n">
        <f aca="false">-I588</f>
        <v>-4380</v>
      </c>
    </row>
    <row r="589" customFormat="false" ht="15" hidden="false" customHeight="false" outlineLevel="0" collapsed="false">
      <c r="B589" s="0" t="n">
        <f aca="true">NORMSINV(RAND())</f>
        <v>1.33489546602381</v>
      </c>
      <c r="C589" s="0" t="n">
        <f aca="true">NORMSINV(RAND())</f>
        <v>-1.76915354717535</v>
      </c>
      <c r="D589" s="0" t="n">
        <f aca="false">$C$7*EXP($C$8*B589)</f>
        <v>112780.275354845</v>
      </c>
      <c r="E589" s="0" t="n">
        <f aca="false">$C$7*EXP($C$8*B589+$C$9*C589)</f>
        <v>66263.2180692406</v>
      </c>
      <c r="F589" s="0" t="n">
        <f aca="false">IF(D589&gt;=90000,1,0)</f>
        <v>1</v>
      </c>
      <c r="G589" s="0" t="n">
        <f aca="false">IF(E589&gt;=90000,1,0)</f>
        <v>0</v>
      </c>
      <c r="H589" s="0" t="n">
        <f aca="false">IF(E589&gt;=100000,1,0)</f>
        <v>0</v>
      </c>
      <c r="I589" s="0" t="n">
        <f aca="false">Positions!$F$2*(G589-Positions!$G$2)-Positions!$F$3*(H589-Positions!$G$3)-Positions!$F$4*(F589-Positions!$G$4)</f>
        <v>-5620</v>
      </c>
      <c r="J589" s="0" t="n">
        <f aca="false">-I589</f>
        <v>5620</v>
      </c>
    </row>
    <row r="590" customFormat="false" ht="15" hidden="false" customHeight="false" outlineLevel="0" collapsed="false">
      <c r="B590" s="0" t="n">
        <f aca="true">NORMSINV(RAND())</f>
        <v>0.199120585494229</v>
      </c>
      <c r="C590" s="0" t="n">
        <f aca="true">NORMSINV(RAND())</f>
        <v>-0.51649994148947</v>
      </c>
      <c r="D590" s="0" t="n">
        <f aca="false">$C$7*EXP($C$8*B590)</f>
        <v>90434.1159582629</v>
      </c>
      <c r="E590" s="0" t="n">
        <f aca="false">$C$7*EXP($C$8*B590+$C$9*C590)</f>
        <v>77429.0483597908</v>
      </c>
      <c r="F590" s="0" t="n">
        <f aca="false">IF(D590&gt;=90000,1,0)</f>
        <v>1</v>
      </c>
      <c r="G590" s="0" t="n">
        <f aca="false">IF(E590&gt;=90000,1,0)</f>
        <v>0</v>
      </c>
      <c r="H590" s="0" t="n">
        <f aca="false">IF(E590&gt;=100000,1,0)</f>
        <v>0</v>
      </c>
      <c r="I590" s="0" t="n">
        <f aca="false">Positions!$F$2*(G590-Positions!$G$2)-Positions!$F$3*(H590-Positions!$G$3)-Positions!$F$4*(F590-Positions!$G$4)</f>
        <v>-5620</v>
      </c>
      <c r="J590" s="0" t="n">
        <f aca="false">-I590</f>
        <v>5620</v>
      </c>
    </row>
    <row r="591" customFormat="false" ht="15" hidden="false" customHeight="false" outlineLevel="0" collapsed="false">
      <c r="B591" s="0" t="n">
        <f aca="true">NORMSINV(RAND())</f>
        <v>-0.993123685883677</v>
      </c>
      <c r="C591" s="0" t="n">
        <f aca="true">NORMSINV(RAND())</f>
        <v>-0.871792268107645</v>
      </c>
      <c r="D591" s="0" t="n">
        <f aca="false">$C$7*EXP($C$8*B591)</f>
        <v>71723.8125377144</v>
      </c>
      <c r="E591" s="0" t="n">
        <f aca="false">$C$7*EXP($C$8*B591+$C$9*C591)</f>
        <v>55188.9400725443</v>
      </c>
      <c r="F591" s="0" t="n">
        <f aca="false">IF(D591&gt;=90000,1,0)</f>
        <v>0</v>
      </c>
      <c r="G591" s="0" t="n">
        <f aca="false">IF(E591&gt;=90000,1,0)</f>
        <v>0</v>
      </c>
      <c r="H591" s="0" t="n">
        <f aca="false">IF(E591&gt;=100000,1,0)</f>
        <v>0</v>
      </c>
      <c r="I591" s="0" t="n">
        <f aca="false">Positions!$F$2*(G591-Positions!$G$2)-Positions!$F$3*(H591-Positions!$G$3)-Positions!$F$4*(F591-Positions!$G$4)</f>
        <v>-1620</v>
      </c>
      <c r="J591" s="0" t="n">
        <f aca="false">-I591</f>
        <v>1620</v>
      </c>
    </row>
    <row r="592" customFormat="false" ht="15" hidden="false" customHeight="false" outlineLevel="0" collapsed="false">
      <c r="B592" s="0" t="n">
        <f aca="true">NORMSINV(RAND())</f>
        <v>-0.443478363845681</v>
      </c>
      <c r="C592" s="0" t="n">
        <f aca="true">NORMSINV(RAND())</f>
        <v>0.609617740928923</v>
      </c>
      <c r="D592" s="0" t="n">
        <f aca="false">$C$7*EXP($C$8*B592)</f>
        <v>79812.9738018226</v>
      </c>
      <c r="E592" s="0" t="n">
        <f aca="false">$C$7*EXP($C$8*B592+$C$9*C592)</f>
        <v>95864.6018086193</v>
      </c>
      <c r="F592" s="0" t="n">
        <f aca="false">IF(D592&gt;=90000,1,0)</f>
        <v>0</v>
      </c>
      <c r="G592" s="0" t="n">
        <f aca="false">IF(E592&gt;=90000,1,0)</f>
        <v>1</v>
      </c>
      <c r="H592" s="0" t="n">
        <f aca="false">IF(E592&gt;=100000,1,0)</f>
        <v>0</v>
      </c>
      <c r="I592" s="0" t="n">
        <f aca="false">Positions!$F$2*(G592-Positions!$G$2)-Positions!$F$3*(H592-Positions!$G$3)-Positions!$F$4*(F592-Positions!$G$4)</f>
        <v>8380</v>
      </c>
      <c r="J592" s="0" t="n">
        <f aca="false">-I592</f>
        <v>-8380</v>
      </c>
    </row>
    <row r="593" customFormat="false" ht="15" hidden="false" customHeight="false" outlineLevel="0" collapsed="false">
      <c r="B593" s="0" t="n">
        <f aca="true">NORMSINV(RAND())</f>
        <v>0.737079667340891</v>
      </c>
      <c r="C593" s="0" t="n">
        <f aca="true">NORMSINV(RAND())</f>
        <v>0.499728996781049</v>
      </c>
      <c r="D593" s="0" t="n">
        <f aca="false">$C$7*EXP($C$8*B593)</f>
        <v>100405.078093364</v>
      </c>
      <c r="E593" s="0" t="n">
        <f aca="false">$C$7*EXP($C$8*B593+$C$9*C593)</f>
        <v>116679.51890501</v>
      </c>
      <c r="F593" s="0" t="n">
        <f aca="false">IF(D593&gt;=90000,1,0)</f>
        <v>1</v>
      </c>
      <c r="G593" s="0" t="n">
        <f aca="false">IF(E593&gt;=90000,1,0)</f>
        <v>1</v>
      </c>
      <c r="H593" s="0" t="n">
        <f aca="false">IF(E593&gt;=100000,1,0)</f>
        <v>1</v>
      </c>
      <c r="I593" s="0" t="n">
        <f aca="false">Positions!$F$2*(G593-Positions!$G$2)-Positions!$F$3*(H593-Positions!$G$3)-Positions!$F$4*(F593-Positions!$G$4)</f>
        <v>-1620</v>
      </c>
      <c r="J593" s="0" t="n">
        <f aca="false">-I593</f>
        <v>1620</v>
      </c>
    </row>
    <row r="594" customFormat="false" ht="15" hidden="false" customHeight="false" outlineLevel="0" collapsed="false">
      <c r="B594" s="0" t="n">
        <f aca="true">NORMSINV(RAND())</f>
        <v>1.22829517038826</v>
      </c>
      <c r="C594" s="0" t="n">
        <f aca="true">NORMSINV(RAND())</f>
        <v>1.80959370254256</v>
      </c>
      <c r="D594" s="0" t="n">
        <f aca="false">$C$7*EXP($C$8*B594)</f>
        <v>110466.907190644</v>
      </c>
      <c r="E594" s="0" t="n">
        <f aca="false">$C$7*EXP($C$8*B594+$C$9*C594)</f>
        <v>190314.65418913</v>
      </c>
      <c r="F594" s="0" t="n">
        <f aca="false">IF(D594&gt;=90000,1,0)</f>
        <v>1</v>
      </c>
      <c r="G594" s="0" t="n">
        <f aca="false">IF(E594&gt;=90000,1,0)</f>
        <v>1</v>
      </c>
      <c r="H594" s="0" t="n">
        <f aca="false">IF(E594&gt;=100000,1,0)</f>
        <v>1</v>
      </c>
      <c r="I594" s="0" t="n">
        <f aca="false">Positions!$F$2*(G594-Positions!$G$2)-Positions!$F$3*(H594-Positions!$G$3)-Positions!$F$4*(F594-Positions!$G$4)</f>
        <v>-1620</v>
      </c>
      <c r="J594" s="0" t="n">
        <f aca="false">-I594</f>
        <v>1620</v>
      </c>
    </row>
    <row r="595" customFormat="false" ht="15" hidden="false" customHeight="false" outlineLevel="0" collapsed="false">
      <c r="B595" s="0" t="n">
        <f aca="true">NORMSINV(RAND())</f>
        <v>0.511676196507188</v>
      </c>
      <c r="C595" s="0" t="n">
        <f aca="true">NORMSINV(RAND())</f>
        <v>-1.0272538915627</v>
      </c>
      <c r="D595" s="0" t="n">
        <f aca="false">$C$7*EXP($C$8*B595)</f>
        <v>96100.0024228403</v>
      </c>
      <c r="E595" s="0" t="n">
        <f aca="false">$C$7*EXP($C$8*B595+$C$9*C595)</f>
        <v>70569.4574242259</v>
      </c>
      <c r="F595" s="0" t="n">
        <f aca="false">IF(D595&gt;=90000,1,0)</f>
        <v>1</v>
      </c>
      <c r="G595" s="0" t="n">
        <f aca="false">IF(E595&gt;=90000,1,0)</f>
        <v>0</v>
      </c>
      <c r="H595" s="0" t="n">
        <f aca="false">IF(E595&gt;=100000,1,0)</f>
        <v>0</v>
      </c>
      <c r="I595" s="0" t="n">
        <f aca="false">Positions!$F$2*(G595-Positions!$G$2)-Positions!$F$3*(H595-Positions!$G$3)-Positions!$F$4*(F595-Positions!$G$4)</f>
        <v>-5620</v>
      </c>
      <c r="J595" s="0" t="n">
        <f aca="false">-I595</f>
        <v>5620</v>
      </c>
    </row>
    <row r="596" customFormat="false" ht="15" hidden="false" customHeight="false" outlineLevel="0" collapsed="false">
      <c r="B596" s="0" t="n">
        <f aca="true">NORMSINV(RAND())</f>
        <v>1.18015807598645</v>
      </c>
      <c r="C596" s="0" t="n">
        <f aca="true">NORMSINV(RAND())</f>
        <v>-0.722079538907241</v>
      </c>
      <c r="D596" s="0" t="n">
        <f aca="false">$C$7*EXP($C$8*B596)</f>
        <v>109437.878962639</v>
      </c>
      <c r="E596" s="0" t="n">
        <f aca="false">$C$7*EXP($C$8*B596+$C$9*C596)</f>
        <v>88084.8360274018</v>
      </c>
      <c r="F596" s="0" t="n">
        <f aca="false">IF(D596&gt;=90000,1,0)</f>
        <v>1</v>
      </c>
      <c r="G596" s="0" t="n">
        <f aca="false">IF(E596&gt;=90000,1,0)</f>
        <v>0</v>
      </c>
      <c r="H596" s="0" t="n">
        <f aca="false">IF(E596&gt;=100000,1,0)</f>
        <v>0</v>
      </c>
      <c r="I596" s="0" t="n">
        <f aca="false">Positions!$F$2*(G596-Positions!$G$2)-Positions!$F$3*(H596-Positions!$G$3)-Positions!$F$4*(F596-Positions!$G$4)</f>
        <v>-5620</v>
      </c>
      <c r="J596" s="0" t="n">
        <f aca="false">-I596</f>
        <v>5620</v>
      </c>
    </row>
    <row r="597" customFormat="false" ht="15" hidden="false" customHeight="false" outlineLevel="0" collapsed="false">
      <c r="B597" s="0" t="n">
        <f aca="true">NORMSINV(RAND())</f>
        <v>2.28483524178111</v>
      </c>
      <c r="C597" s="0" t="n">
        <f aca="true">NORMSINV(RAND())</f>
        <v>0.453717500105205</v>
      </c>
      <c r="D597" s="0" t="n">
        <f aca="false">$C$7*EXP($C$8*B597)</f>
        <v>135657.165461893</v>
      </c>
      <c r="E597" s="0" t="n">
        <f aca="false">$C$7*EXP($C$8*B597+$C$9*C597)</f>
        <v>155480.149841094</v>
      </c>
      <c r="F597" s="0" t="n">
        <f aca="false">IF(D597&gt;=90000,1,0)</f>
        <v>1</v>
      </c>
      <c r="G597" s="0" t="n">
        <f aca="false">IF(E597&gt;=90000,1,0)</f>
        <v>1</v>
      </c>
      <c r="H597" s="0" t="n">
        <f aca="false">IF(E597&gt;=100000,1,0)</f>
        <v>1</v>
      </c>
      <c r="I597" s="0" t="n">
        <f aca="false">Positions!$F$2*(G597-Positions!$G$2)-Positions!$F$3*(H597-Positions!$G$3)-Positions!$F$4*(F597-Positions!$G$4)</f>
        <v>-1620</v>
      </c>
      <c r="J597" s="0" t="n">
        <f aca="false">-I597</f>
        <v>1620</v>
      </c>
    </row>
    <row r="598" customFormat="false" ht="15" hidden="false" customHeight="false" outlineLevel="0" collapsed="false">
      <c r="B598" s="0" t="n">
        <f aca="true">NORMSINV(RAND())</f>
        <v>-1.02450957574177</v>
      </c>
      <c r="C598" s="0" t="n">
        <f aca="true">NORMSINV(RAND())</f>
        <v>-0.467779432607549</v>
      </c>
      <c r="D598" s="0" t="n">
        <f aca="false">$C$7*EXP($C$8*B598)</f>
        <v>71287.4782622617</v>
      </c>
      <c r="E598" s="0" t="n">
        <f aca="false">$C$7*EXP($C$8*B598+$C$9*C598)</f>
        <v>61936.3022721167</v>
      </c>
      <c r="F598" s="0" t="n">
        <f aca="false">IF(D598&gt;=90000,1,0)</f>
        <v>0</v>
      </c>
      <c r="G598" s="0" t="n">
        <f aca="false">IF(E598&gt;=90000,1,0)</f>
        <v>0</v>
      </c>
      <c r="H598" s="0" t="n">
        <f aca="false">IF(E598&gt;=100000,1,0)</f>
        <v>0</v>
      </c>
      <c r="I598" s="0" t="n">
        <f aca="false">Positions!$F$2*(G598-Positions!$G$2)-Positions!$F$3*(H598-Positions!$G$3)-Positions!$F$4*(F598-Positions!$G$4)</f>
        <v>-1620</v>
      </c>
      <c r="J598" s="0" t="n">
        <f aca="false">-I598</f>
        <v>1620</v>
      </c>
    </row>
    <row r="599" customFormat="false" ht="15" hidden="false" customHeight="false" outlineLevel="0" collapsed="false">
      <c r="B599" s="0" t="n">
        <f aca="true">NORMSINV(RAND())</f>
        <v>1.56129905348365</v>
      </c>
      <c r="C599" s="0" t="n">
        <f aca="true">NORMSINV(RAND())</f>
        <v>-1.57129656368961</v>
      </c>
      <c r="D599" s="0" t="n">
        <f aca="false">$C$7*EXP($C$8*B599)</f>
        <v>117855.505941712</v>
      </c>
      <c r="E599" s="0" t="n">
        <f aca="false">$C$7*EXP($C$8*B599+$C$9*C599)</f>
        <v>73488.4713882338</v>
      </c>
      <c r="F599" s="0" t="n">
        <f aca="false">IF(D599&gt;=90000,1,0)</f>
        <v>1</v>
      </c>
      <c r="G599" s="0" t="n">
        <f aca="false">IF(E599&gt;=90000,1,0)</f>
        <v>0</v>
      </c>
      <c r="H599" s="0" t="n">
        <f aca="false">IF(E599&gt;=100000,1,0)</f>
        <v>0</v>
      </c>
      <c r="I599" s="0" t="n">
        <f aca="false">Positions!$F$2*(G599-Positions!$G$2)-Positions!$F$3*(H599-Positions!$G$3)-Positions!$F$4*(F599-Positions!$G$4)</f>
        <v>-5620</v>
      </c>
      <c r="J599" s="0" t="n">
        <f aca="false">-I599</f>
        <v>5620</v>
      </c>
    </row>
    <row r="600" customFormat="false" ht="15" hidden="false" customHeight="false" outlineLevel="0" collapsed="false">
      <c r="B600" s="0" t="n">
        <f aca="true">NORMSINV(RAND())</f>
        <v>-0.427291220332752</v>
      </c>
      <c r="C600" s="0" t="n">
        <f aca="true">NORMSINV(RAND())</f>
        <v>-0.236458740666209</v>
      </c>
      <c r="D600" s="0" t="n">
        <f aca="false">$C$7*EXP($C$8*B600)</f>
        <v>80064.5521040044</v>
      </c>
      <c r="E600" s="0" t="n">
        <f aca="false">$C$7*EXP($C$8*B600+$C$9*C600)</f>
        <v>74571.1613022932</v>
      </c>
      <c r="F600" s="0" t="n">
        <f aca="false">IF(D600&gt;=90000,1,0)</f>
        <v>0</v>
      </c>
      <c r="G600" s="0" t="n">
        <f aca="false">IF(E600&gt;=90000,1,0)</f>
        <v>0</v>
      </c>
      <c r="H600" s="0" t="n">
        <f aca="false">IF(E600&gt;=100000,1,0)</f>
        <v>0</v>
      </c>
      <c r="I600" s="0" t="n">
        <f aca="false">Positions!$F$2*(G600-Positions!$G$2)-Positions!$F$3*(H600-Positions!$G$3)-Positions!$F$4*(F600-Positions!$G$4)</f>
        <v>-1620</v>
      </c>
      <c r="J600" s="0" t="n">
        <f aca="false">-I600</f>
        <v>1620</v>
      </c>
    </row>
    <row r="601" customFormat="false" ht="15" hidden="false" customHeight="false" outlineLevel="0" collapsed="false">
      <c r="B601" s="0" t="n">
        <f aca="true">NORMSINV(RAND())</f>
        <v>-0.810675663346373</v>
      </c>
      <c r="C601" s="0" t="n">
        <f aca="true">NORMSINV(RAND())</f>
        <v>0.915994313937882</v>
      </c>
      <c r="D601" s="0" t="n">
        <f aca="false">$C$7*EXP($C$8*B601)</f>
        <v>74313.6578916909</v>
      </c>
      <c r="E601" s="0" t="n">
        <f aca="false">$C$7*EXP($C$8*B601+$C$9*C601)</f>
        <v>97870.1987298091</v>
      </c>
      <c r="F601" s="0" t="n">
        <f aca="false">IF(D601&gt;=90000,1,0)</f>
        <v>0</v>
      </c>
      <c r="G601" s="0" t="n">
        <f aca="false">IF(E601&gt;=90000,1,0)</f>
        <v>1</v>
      </c>
      <c r="H601" s="0" t="n">
        <f aca="false">IF(E601&gt;=100000,1,0)</f>
        <v>0</v>
      </c>
      <c r="I601" s="0" t="n">
        <f aca="false">Positions!$F$2*(G601-Positions!$G$2)-Positions!$F$3*(H601-Positions!$G$3)-Positions!$F$4*(F601-Positions!$G$4)</f>
        <v>8380</v>
      </c>
      <c r="J601" s="0" t="n">
        <f aca="false">-I601</f>
        <v>-8380</v>
      </c>
    </row>
    <row r="602" customFormat="false" ht="15" hidden="false" customHeight="false" outlineLevel="0" collapsed="false">
      <c r="B602" s="0" t="n">
        <f aca="true">NORMSINV(RAND())</f>
        <v>0.605491669413072</v>
      </c>
      <c r="C602" s="0" t="n">
        <f aca="true">NORMSINV(RAND())</f>
        <v>0.244829656653475</v>
      </c>
      <c r="D602" s="0" t="n">
        <f aca="false">$C$7*EXP($C$8*B602)</f>
        <v>97868.9318871205</v>
      </c>
      <c r="E602" s="0" t="n">
        <f aca="false">$C$7*EXP($C$8*B602+$C$9*C602)</f>
        <v>105343.327524048</v>
      </c>
      <c r="F602" s="0" t="n">
        <f aca="false">IF(D602&gt;=90000,1,0)</f>
        <v>1</v>
      </c>
      <c r="G602" s="0" t="n">
        <f aca="false">IF(E602&gt;=90000,1,0)</f>
        <v>1</v>
      </c>
      <c r="H602" s="0" t="n">
        <f aca="false">IF(E602&gt;=100000,1,0)</f>
        <v>1</v>
      </c>
      <c r="I602" s="0" t="n">
        <f aca="false">Positions!$F$2*(G602-Positions!$G$2)-Positions!$F$3*(H602-Positions!$G$3)-Positions!$F$4*(F602-Positions!$G$4)</f>
        <v>-1620</v>
      </c>
      <c r="J602" s="0" t="n">
        <f aca="false">-I602</f>
        <v>1620</v>
      </c>
    </row>
    <row r="603" customFormat="false" ht="15" hidden="false" customHeight="false" outlineLevel="0" collapsed="false">
      <c r="B603" s="0" t="n">
        <f aca="true">NORMSINV(RAND())</f>
        <v>0.35612026477435</v>
      </c>
      <c r="C603" s="0" t="n">
        <f aca="true">NORMSINV(RAND())</f>
        <v>-1.00965473739735</v>
      </c>
      <c r="D603" s="0" t="n">
        <f aca="false">$C$7*EXP($C$8*B603)</f>
        <v>93237.1093521805</v>
      </c>
      <c r="E603" s="0" t="n">
        <f aca="false">$C$7*EXP($C$8*B603+$C$9*C603)</f>
        <v>68830.3101191142</v>
      </c>
      <c r="F603" s="0" t="n">
        <f aca="false">IF(D603&gt;=90000,1,0)</f>
        <v>1</v>
      </c>
      <c r="G603" s="0" t="n">
        <f aca="false">IF(E603&gt;=90000,1,0)</f>
        <v>0</v>
      </c>
      <c r="H603" s="0" t="n">
        <f aca="false">IF(E603&gt;=100000,1,0)</f>
        <v>0</v>
      </c>
      <c r="I603" s="0" t="n">
        <f aca="false">Positions!$F$2*(G603-Positions!$G$2)-Positions!$F$3*(H603-Positions!$G$3)-Positions!$F$4*(F603-Positions!$G$4)</f>
        <v>-5620</v>
      </c>
      <c r="J603" s="0" t="n">
        <f aca="false">-I603</f>
        <v>5620</v>
      </c>
    </row>
    <row r="604" customFormat="false" ht="15" hidden="false" customHeight="false" outlineLevel="0" collapsed="false">
      <c r="B604" s="0" t="n">
        <f aca="true">NORMSINV(RAND())</f>
        <v>0.583680941943145</v>
      </c>
      <c r="C604" s="0" t="n">
        <f aca="true">NORMSINV(RAND())</f>
        <v>0.46719084465051</v>
      </c>
      <c r="D604" s="0" t="n">
        <f aca="false">$C$7*EXP($C$8*B604)</f>
        <v>97454.7983379473</v>
      </c>
      <c r="E604" s="0" t="n">
        <f aca="false">$C$7*EXP($C$8*B604+$C$9*C604)</f>
        <v>112148.731691059</v>
      </c>
      <c r="F604" s="0" t="n">
        <f aca="false">IF(D604&gt;=90000,1,0)</f>
        <v>1</v>
      </c>
      <c r="G604" s="0" t="n">
        <f aca="false">IF(E604&gt;=90000,1,0)</f>
        <v>1</v>
      </c>
      <c r="H604" s="0" t="n">
        <f aca="false">IF(E604&gt;=100000,1,0)</f>
        <v>1</v>
      </c>
      <c r="I604" s="0" t="n">
        <f aca="false">Positions!$F$2*(G604-Positions!$G$2)-Positions!$F$3*(H604-Positions!$G$3)-Positions!$F$4*(F604-Positions!$G$4)</f>
        <v>-1620</v>
      </c>
      <c r="J604" s="0" t="n">
        <f aca="false">-I604</f>
        <v>1620</v>
      </c>
    </row>
    <row r="605" customFormat="false" ht="15" hidden="false" customHeight="false" outlineLevel="0" collapsed="false">
      <c r="B605" s="0" t="n">
        <f aca="true">NORMSINV(RAND())</f>
        <v>-1.78882107398739</v>
      </c>
      <c r="C605" s="0" t="n">
        <f aca="true">NORMSINV(RAND())</f>
        <v>1.89169393570835</v>
      </c>
      <c r="D605" s="0" t="n">
        <f aca="false">$C$7*EXP($C$8*B605)</f>
        <v>61443.7150035359</v>
      </c>
      <c r="E605" s="0" t="n">
        <f aca="false">$C$7*EXP($C$8*B605+$C$9*C605)</f>
        <v>108501.458673521</v>
      </c>
      <c r="F605" s="0" t="n">
        <f aca="false">IF(D605&gt;=90000,1,0)</f>
        <v>0</v>
      </c>
      <c r="G605" s="0" t="n">
        <f aca="false">IF(E605&gt;=90000,1,0)</f>
        <v>1</v>
      </c>
      <c r="H605" s="0" t="n">
        <f aca="false">IF(E605&gt;=100000,1,0)</f>
        <v>1</v>
      </c>
      <c r="I605" s="0" t="n">
        <f aca="false">Positions!$F$2*(G605-Positions!$G$2)-Positions!$F$3*(H605-Positions!$G$3)-Positions!$F$4*(F605-Positions!$G$4)</f>
        <v>2380</v>
      </c>
      <c r="J605" s="0" t="n">
        <f aca="false">-I605</f>
        <v>-2380</v>
      </c>
    </row>
    <row r="606" customFormat="false" ht="15" hidden="false" customHeight="false" outlineLevel="0" collapsed="false">
      <c r="B606" s="0" t="n">
        <f aca="true">NORMSINV(RAND())</f>
        <v>-0.30408611154997</v>
      </c>
      <c r="C606" s="0" t="n">
        <f aca="true">NORMSINV(RAND())</f>
        <v>1.04704675852193</v>
      </c>
      <c r="D606" s="0" t="n">
        <f aca="false">$C$7*EXP($C$8*B606)</f>
        <v>82005.55767454</v>
      </c>
      <c r="E606" s="0" t="n">
        <f aca="false">$C$7*EXP($C$8*B606+$C$9*C606)</f>
        <v>112339.849803653</v>
      </c>
      <c r="F606" s="0" t="n">
        <f aca="false">IF(D606&gt;=90000,1,0)</f>
        <v>0</v>
      </c>
      <c r="G606" s="0" t="n">
        <f aca="false">IF(E606&gt;=90000,1,0)</f>
        <v>1</v>
      </c>
      <c r="H606" s="0" t="n">
        <f aca="false">IF(E606&gt;=100000,1,0)</f>
        <v>1</v>
      </c>
      <c r="I606" s="0" t="n">
        <f aca="false">Positions!$F$2*(G606-Positions!$G$2)-Positions!$F$3*(H606-Positions!$G$3)-Positions!$F$4*(F606-Positions!$G$4)</f>
        <v>2380</v>
      </c>
      <c r="J606" s="0" t="n">
        <f aca="false">-I606</f>
        <v>-2380</v>
      </c>
    </row>
    <row r="607" customFormat="false" ht="15" hidden="false" customHeight="false" outlineLevel="0" collapsed="false">
      <c r="B607" s="0" t="n">
        <f aca="true">NORMSINV(RAND())</f>
        <v>0.178552746268867</v>
      </c>
      <c r="C607" s="0" t="n">
        <f aca="true">NORMSINV(RAND())</f>
        <v>-1.47501067576795</v>
      </c>
      <c r="D607" s="0" t="n">
        <f aca="false">$C$7*EXP($C$8*B607)</f>
        <v>90073.2060397705</v>
      </c>
      <c r="E607" s="0" t="n">
        <f aca="false">$C$7*EXP($C$8*B607+$C$9*C607)</f>
        <v>57814.2574673744</v>
      </c>
      <c r="F607" s="0" t="n">
        <f aca="false">IF(D607&gt;=90000,1,0)</f>
        <v>1</v>
      </c>
      <c r="G607" s="0" t="n">
        <f aca="false">IF(E607&gt;=90000,1,0)</f>
        <v>0</v>
      </c>
      <c r="H607" s="0" t="n">
        <f aca="false">IF(E607&gt;=100000,1,0)</f>
        <v>0</v>
      </c>
      <c r="I607" s="0" t="n">
        <f aca="false">Positions!$F$2*(G607-Positions!$G$2)-Positions!$F$3*(H607-Positions!$G$3)-Positions!$F$4*(F607-Positions!$G$4)</f>
        <v>-5620</v>
      </c>
      <c r="J607" s="0" t="n">
        <f aca="false">-I607</f>
        <v>5620</v>
      </c>
    </row>
    <row r="608" customFormat="false" ht="15" hidden="false" customHeight="false" outlineLevel="0" collapsed="false">
      <c r="B608" s="0" t="n">
        <f aca="true">NORMSINV(RAND())</f>
        <v>-0.415225008808419</v>
      </c>
      <c r="C608" s="0" t="n">
        <f aca="true">NORMSINV(RAND())</f>
        <v>1.50144528865974</v>
      </c>
      <c r="D608" s="0" t="n">
        <f aca="false">$C$7*EXP($C$8*B608)</f>
        <v>80252.5991981119</v>
      </c>
      <c r="E608" s="0" t="n">
        <f aca="false">$C$7*EXP($C$8*B608+$C$9*C608)</f>
        <v>126029.083903727</v>
      </c>
      <c r="F608" s="0" t="n">
        <f aca="false">IF(D608&gt;=90000,1,0)</f>
        <v>0</v>
      </c>
      <c r="G608" s="0" t="n">
        <f aca="false">IF(E608&gt;=90000,1,0)</f>
        <v>1</v>
      </c>
      <c r="H608" s="0" t="n">
        <f aca="false">IF(E608&gt;=100000,1,0)</f>
        <v>1</v>
      </c>
      <c r="I608" s="0" t="n">
        <f aca="false">Positions!$F$2*(G608-Positions!$G$2)-Positions!$F$3*(H608-Positions!$G$3)-Positions!$F$4*(F608-Positions!$G$4)</f>
        <v>2380</v>
      </c>
      <c r="J608" s="0" t="n">
        <f aca="false">-I608</f>
        <v>-2380</v>
      </c>
    </row>
    <row r="609" customFormat="false" ht="15" hidden="false" customHeight="false" outlineLevel="0" collapsed="false">
      <c r="B609" s="0" t="n">
        <f aca="true">NORMSINV(RAND())</f>
        <v>-0.723536228951996</v>
      </c>
      <c r="C609" s="0" t="n">
        <f aca="true">NORMSINV(RAND())</f>
        <v>0.603365336855508</v>
      </c>
      <c r="D609" s="0" t="n">
        <f aca="false">$C$7*EXP($C$8*B609)</f>
        <v>75583.3936303542</v>
      </c>
      <c r="E609" s="0" t="n">
        <f aca="false">$C$7*EXP($C$8*B609+$C$9*C609)</f>
        <v>90613.9212153928</v>
      </c>
      <c r="F609" s="0" t="n">
        <f aca="false">IF(D609&gt;=90000,1,0)</f>
        <v>0</v>
      </c>
      <c r="G609" s="0" t="n">
        <f aca="false">IF(E609&gt;=90000,1,0)</f>
        <v>1</v>
      </c>
      <c r="H609" s="0" t="n">
        <f aca="false">IF(E609&gt;=100000,1,0)</f>
        <v>0</v>
      </c>
      <c r="I609" s="0" t="n">
        <f aca="false">Positions!$F$2*(G609-Positions!$G$2)-Positions!$F$3*(H609-Positions!$G$3)-Positions!$F$4*(F609-Positions!$G$4)</f>
        <v>8380</v>
      </c>
      <c r="J609" s="0" t="n">
        <f aca="false">-I609</f>
        <v>-8380</v>
      </c>
    </row>
    <row r="610" customFormat="false" ht="15" hidden="false" customHeight="false" outlineLevel="0" collapsed="false">
      <c r="B610" s="0" t="n">
        <f aca="true">NORMSINV(RAND())</f>
        <v>-0.249852243136388</v>
      </c>
      <c r="C610" s="0" t="n">
        <f aca="true">NORMSINV(RAND())</f>
        <v>0.0334324476165099</v>
      </c>
      <c r="D610" s="0" t="n">
        <f aca="false">$C$7*EXP($C$8*B610)</f>
        <v>82874.8211665578</v>
      </c>
      <c r="E610" s="0" t="n">
        <f aca="false">$C$7*EXP($C$8*B610+$C$9*C610)</f>
        <v>83711.8935161857</v>
      </c>
      <c r="F610" s="0" t="n">
        <f aca="false">IF(D610&gt;=90000,1,0)</f>
        <v>0</v>
      </c>
      <c r="G610" s="0" t="n">
        <f aca="false">IF(E610&gt;=90000,1,0)</f>
        <v>0</v>
      </c>
      <c r="H610" s="0" t="n">
        <f aca="false">IF(E610&gt;=100000,1,0)</f>
        <v>0</v>
      </c>
      <c r="I610" s="0" t="n">
        <f aca="false">Positions!$F$2*(G610-Positions!$G$2)-Positions!$F$3*(H610-Positions!$G$3)-Positions!$F$4*(F610-Positions!$G$4)</f>
        <v>-1620</v>
      </c>
      <c r="J610" s="0" t="n">
        <f aca="false">-I610</f>
        <v>1620</v>
      </c>
    </row>
    <row r="611" customFormat="false" ht="15" hidden="false" customHeight="false" outlineLevel="0" collapsed="false">
      <c r="B611" s="0" t="n">
        <f aca="true">NORMSINV(RAND())</f>
        <v>0.884792665557523</v>
      </c>
      <c r="C611" s="0" t="n">
        <f aca="true">NORMSINV(RAND())</f>
        <v>0.768194984372373</v>
      </c>
      <c r="D611" s="0" t="n">
        <f aca="false">$C$7*EXP($C$8*B611)</f>
        <v>103330.384754958</v>
      </c>
      <c r="E611" s="0" t="n">
        <f aca="false">$C$7*EXP($C$8*B611+$C$9*C611)</f>
        <v>130171.189446961</v>
      </c>
      <c r="F611" s="0" t="n">
        <f aca="false">IF(D611&gt;=90000,1,0)</f>
        <v>1</v>
      </c>
      <c r="G611" s="0" t="n">
        <f aca="false">IF(E611&gt;=90000,1,0)</f>
        <v>1</v>
      </c>
      <c r="H611" s="0" t="n">
        <f aca="false">IF(E611&gt;=100000,1,0)</f>
        <v>1</v>
      </c>
      <c r="I611" s="0" t="n">
        <f aca="false">Positions!$F$2*(G611-Positions!$G$2)-Positions!$F$3*(H611-Positions!$G$3)-Positions!$F$4*(F611-Positions!$G$4)</f>
        <v>-1620</v>
      </c>
      <c r="J611" s="0" t="n">
        <f aca="false">-I611</f>
        <v>1620</v>
      </c>
    </row>
    <row r="612" customFormat="false" ht="15" hidden="false" customHeight="false" outlineLevel="0" collapsed="false">
      <c r="B612" s="0" t="n">
        <f aca="true">NORMSINV(RAND())</f>
        <v>1.32486217739622</v>
      </c>
      <c r="C612" s="0" t="n">
        <f aca="true">NORMSINV(RAND())</f>
        <v>2.34208411785477</v>
      </c>
      <c r="D612" s="0" t="n">
        <f aca="false">$C$7*EXP($C$8*B612)</f>
        <v>112560.489955998</v>
      </c>
      <c r="E612" s="0" t="n">
        <f aca="false">$C$7*EXP($C$8*B612+$C$9*C612)</f>
        <v>227584.101959568</v>
      </c>
      <c r="F612" s="0" t="n">
        <f aca="false">IF(D612&gt;=90000,1,0)</f>
        <v>1</v>
      </c>
      <c r="G612" s="0" t="n">
        <f aca="false">IF(E612&gt;=90000,1,0)</f>
        <v>1</v>
      </c>
      <c r="H612" s="0" t="n">
        <f aca="false">IF(E612&gt;=100000,1,0)</f>
        <v>1</v>
      </c>
      <c r="I612" s="0" t="n">
        <f aca="false">Positions!$F$2*(G612-Positions!$G$2)-Positions!$F$3*(H612-Positions!$G$3)-Positions!$F$4*(F612-Positions!$G$4)</f>
        <v>-1620</v>
      </c>
      <c r="J612" s="0" t="n">
        <f aca="false">-I612</f>
        <v>1620</v>
      </c>
    </row>
    <row r="613" customFormat="false" ht="15" hidden="false" customHeight="false" outlineLevel="0" collapsed="false">
      <c r="B613" s="0" t="n">
        <f aca="true">NORMSINV(RAND())</f>
        <v>-0.469245562824201</v>
      </c>
      <c r="C613" s="0" t="n">
        <f aca="true">NORMSINV(RAND())</f>
        <v>0.0338934926057074</v>
      </c>
      <c r="D613" s="0" t="n">
        <f aca="false">$C$7*EXP($C$8*B613)</f>
        <v>79414.1333386055</v>
      </c>
      <c r="E613" s="0" t="n">
        <f aca="false">$C$7*EXP($C$8*B613+$C$9*C613)</f>
        <v>80227.3691389306</v>
      </c>
      <c r="F613" s="0" t="n">
        <f aca="false">IF(D613&gt;=90000,1,0)</f>
        <v>0</v>
      </c>
      <c r="G613" s="0" t="n">
        <f aca="false">IF(E613&gt;=90000,1,0)</f>
        <v>0</v>
      </c>
      <c r="H613" s="0" t="n">
        <f aca="false">IF(E613&gt;=100000,1,0)</f>
        <v>0</v>
      </c>
      <c r="I613" s="0" t="n">
        <f aca="false">Positions!$F$2*(G613-Positions!$G$2)-Positions!$F$3*(H613-Positions!$G$3)-Positions!$F$4*(F613-Positions!$G$4)</f>
        <v>-1620</v>
      </c>
      <c r="J613" s="0" t="n">
        <f aca="false">-I613</f>
        <v>1620</v>
      </c>
    </row>
    <row r="614" customFormat="false" ht="15" hidden="false" customHeight="false" outlineLevel="0" collapsed="false">
      <c r="B614" s="0" t="n">
        <f aca="true">NORMSINV(RAND())</f>
        <v>0.916895921176507</v>
      </c>
      <c r="C614" s="0" t="n">
        <f aca="true">NORMSINV(RAND())</f>
        <v>-0.32507479359519</v>
      </c>
      <c r="D614" s="0" t="n">
        <f aca="false">$C$7*EXP($C$8*B614)</f>
        <v>103977.347200023</v>
      </c>
      <c r="E614" s="0" t="n">
        <f aca="false">$C$7*EXP($C$8*B614+$C$9*C614)</f>
        <v>94297.6031218695</v>
      </c>
      <c r="F614" s="0" t="n">
        <f aca="false">IF(D614&gt;=90000,1,0)</f>
        <v>1</v>
      </c>
      <c r="G614" s="0" t="n">
        <f aca="false">IF(E614&gt;=90000,1,0)</f>
        <v>1</v>
      </c>
      <c r="H614" s="0" t="n">
        <f aca="false">IF(E614&gt;=100000,1,0)</f>
        <v>0</v>
      </c>
      <c r="I614" s="0" t="n">
        <f aca="false">Positions!$F$2*(G614-Positions!$G$2)-Positions!$F$3*(H614-Positions!$G$3)-Positions!$F$4*(F614-Positions!$G$4)</f>
        <v>4380</v>
      </c>
      <c r="J614" s="0" t="n">
        <f aca="false">-I614</f>
        <v>-4380</v>
      </c>
    </row>
    <row r="615" customFormat="false" ht="15" hidden="false" customHeight="false" outlineLevel="0" collapsed="false">
      <c r="B615" s="0" t="n">
        <f aca="true">NORMSINV(RAND())</f>
        <v>-0.240857197203736</v>
      </c>
      <c r="C615" s="0" t="n">
        <f aca="true">NORMSINV(RAND())</f>
        <v>0.325698674080538</v>
      </c>
      <c r="D615" s="0" t="n">
        <f aca="false">$C$7*EXP($C$8*B615)</f>
        <v>83019.8825115913</v>
      </c>
      <c r="E615" s="0" t="n">
        <f aca="false">$C$7*EXP($C$8*B615+$C$9*C615)</f>
        <v>91559.1264079408</v>
      </c>
      <c r="F615" s="0" t="n">
        <f aca="false">IF(D615&gt;=90000,1,0)</f>
        <v>0</v>
      </c>
      <c r="G615" s="0" t="n">
        <f aca="false">IF(E615&gt;=90000,1,0)</f>
        <v>1</v>
      </c>
      <c r="H615" s="0" t="n">
        <f aca="false">IF(E615&gt;=100000,1,0)</f>
        <v>0</v>
      </c>
      <c r="I615" s="0" t="n">
        <f aca="false">Positions!$F$2*(G615-Positions!$G$2)-Positions!$F$3*(H615-Positions!$G$3)-Positions!$F$4*(F615-Positions!$G$4)</f>
        <v>8380</v>
      </c>
      <c r="J615" s="0" t="n">
        <f aca="false">-I615</f>
        <v>-8380</v>
      </c>
    </row>
    <row r="616" customFormat="false" ht="15" hidden="false" customHeight="false" outlineLevel="0" collapsed="false">
      <c r="B616" s="0" t="n">
        <f aca="true">NORMSINV(RAND())</f>
        <v>0.265374023420618</v>
      </c>
      <c r="C616" s="0" t="n">
        <f aca="true">NORMSINV(RAND())</f>
        <v>0.0308017524273467</v>
      </c>
      <c r="D616" s="0" t="n">
        <f aca="false">$C$7*EXP($C$8*B616)</f>
        <v>91606.5454194179</v>
      </c>
      <c r="E616" s="0" t="n">
        <f aca="false">$C$7*EXP($C$8*B616+$C$9*C616)</f>
        <v>92458.6681645711</v>
      </c>
      <c r="F616" s="0" t="n">
        <f aca="false">IF(D616&gt;=90000,1,0)</f>
        <v>1</v>
      </c>
      <c r="G616" s="0" t="n">
        <f aca="false">IF(E616&gt;=90000,1,0)</f>
        <v>1</v>
      </c>
      <c r="H616" s="0" t="n">
        <f aca="false">IF(E616&gt;=100000,1,0)</f>
        <v>0</v>
      </c>
      <c r="I616" s="0" t="n">
        <f aca="false">Positions!$F$2*(G616-Positions!$G$2)-Positions!$F$3*(H616-Positions!$G$3)-Positions!$F$4*(F616-Positions!$G$4)</f>
        <v>4380</v>
      </c>
      <c r="J616" s="0" t="n">
        <f aca="false">-I616</f>
        <v>-4380</v>
      </c>
    </row>
    <row r="617" customFormat="false" ht="15" hidden="false" customHeight="false" outlineLevel="0" collapsed="false">
      <c r="B617" s="0" t="n">
        <f aca="true">NORMSINV(RAND())</f>
        <v>-0.149097432489227</v>
      </c>
      <c r="C617" s="0" t="n">
        <f aca="true">NORMSINV(RAND())</f>
        <v>1.95747215204488</v>
      </c>
      <c r="D617" s="0" t="n">
        <f aca="false">$C$7*EXP($C$8*B617)</f>
        <v>84514.2589156907</v>
      </c>
      <c r="E617" s="0" t="n">
        <f aca="false">$C$7*EXP($C$8*B617+$C$9*C617)</f>
        <v>152221.275398425</v>
      </c>
      <c r="F617" s="0" t="n">
        <f aca="false">IF(D617&gt;=90000,1,0)</f>
        <v>0</v>
      </c>
      <c r="G617" s="0" t="n">
        <f aca="false">IF(E617&gt;=90000,1,0)</f>
        <v>1</v>
      </c>
      <c r="H617" s="0" t="n">
        <f aca="false">IF(E617&gt;=100000,1,0)</f>
        <v>1</v>
      </c>
      <c r="I617" s="0" t="n">
        <f aca="false">Positions!$F$2*(G617-Positions!$G$2)-Positions!$F$3*(H617-Positions!$G$3)-Positions!$F$4*(F617-Positions!$G$4)</f>
        <v>2380</v>
      </c>
      <c r="J617" s="0" t="n">
        <f aca="false">-I617</f>
        <v>-2380</v>
      </c>
    </row>
    <row r="618" customFormat="false" ht="15" hidden="false" customHeight="false" outlineLevel="0" collapsed="false">
      <c r="B618" s="0" t="n">
        <f aca="true">NORMSINV(RAND())</f>
        <v>0.226158403619853</v>
      </c>
      <c r="C618" s="0" t="n">
        <f aca="true">NORMSINV(RAND())</f>
        <v>0.44538150491659</v>
      </c>
      <c r="D618" s="0" t="n">
        <f aca="false">$C$7*EXP($C$8*B618)</f>
        <v>90910.7574325114</v>
      </c>
      <c r="E618" s="0" t="n">
        <f aca="false">$C$7*EXP($C$8*B618+$C$9*C618)</f>
        <v>103934.381350379</v>
      </c>
      <c r="F618" s="0" t="n">
        <f aca="false">IF(D618&gt;=90000,1,0)</f>
        <v>1</v>
      </c>
      <c r="G618" s="0" t="n">
        <f aca="false">IF(E618&gt;=90000,1,0)</f>
        <v>1</v>
      </c>
      <c r="H618" s="0" t="n">
        <f aca="false">IF(E618&gt;=100000,1,0)</f>
        <v>1</v>
      </c>
      <c r="I618" s="0" t="n">
        <f aca="false">Positions!$F$2*(G618-Positions!$G$2)-Positions!$F$3*(H618-Positions!$G$3)-Positions!$F$4*(F618-Positions!$G$4)</f>
        <v>-1620</v>
      </c>
      <c r="J618" s="0" t="n">
        <f aca="false">-I618</f>
        <v>1620</v>
      </c>
    </row>
    <row r="619" customFormat="false" ht="15" hidden="false" customHeight="false" outlineLevel="0" collapsed="false">
      <c r="B619" s="0" t="n">
        <f aca="true">NORMSINV(RAND())</f>
        <v>0.677980996928188</v>
      </c>
      <c r="C619" s="0" t="n">
        <f aca="true">NORMSINV(RAND())</f>
        <v>0.559657722456147</v>
      </c>
      <c r="D619" s="0" t="n">
        <f aca="false">$C$7*EXP($C$8*B619)</f>
        <v>99258.0167733964</v>
      </c>
      <c r="E619" s="0" t="n">
        <f aca="false">$C$7*EXP($C$8*B619+$C$9*C619)</f>
        <v>117443.276765009</v>
      </c>
      <c r="F619" s="0" t="n">
        <f aca="false">IF(D619&gt;=90000,1,0)</f>
        <v>1</v>
      </c>
      <c r="G619" s="0" t="n">
        <f aca="false">IF(E619&gt;=90000,1,0)</f>
        <v>1</v>
      </c>
      <c r="H619" s="0" t="n">
        <f aca="false">IF(E619&gt;=100000,1,0)</f>
        <v>1</v>
      </c>
      <c r="I619" s="0" t="n">
        <f aca="false">Positions!$F$2*(G619-Positions!$G$2)-Positions!$F$3*(H619-Positions!$G$3)-Positions!$F$4*(F619-Positions!$G$4)</f>
        <v>-1620</v>
      </c>
      <c r="J619" s="0" t="n">
        <f aca="false">-I619</f>
        <v>1620</v>
      </c>
    </row>
    <row r="620" customFormat="false" ht="15" hidden="false" customHeight="false" outlineLevel="0" collapsed="false">
      <c r="B620" s="0" t="n">
        <f aca="true">NORMSINV(RAND())</f>
        <v>0.228727784364782</v>
      </c>
      <c r="C620" s="0" t="n">
        <f aca="true">NORMSINV(RAND())</f>
        <v>0.821693069744896</v>
      </c>
      <c r="D620" s="0" t="n">
        <f aca="false">$C$7*EXP($C$8*B620)</f>
        <v>90956.1827655986</v>
      </c>
      <c r="E620" s="0" t="n">
        <f aca="false">$C$7*EXP($C$8*B620+$C$9*C620)</f>
        <v>116440.257139381</v>
      </c>
      <c r="F620" s="0" t="n">
        <f aca="false">IF(D620&gt;=90000,1,0)</f>
        <v>1</v>
      </c>
      <c r="G620" s="0" t="n">
        <f aca="false">IF(E620&gt;=90000,1,0)</f>
        <v>1</v>
      </c>
      <c r="H620" s="0" t="n">
        <f aca="false">IF(E620&gt;=100000,1,0)</f>
        <v>1</v>
      </c>
      <c r="I620" s="0" t="n">
        <f aca="false">Positions!$F$2*(G620-Positions!$G$2)-Positions!$F$3*(H620-Positions!$G$3)-Positions!$F$4*(F620-Positions!$G$4)</f>
        <v>-1620</v>
      </c>
      <c r="J620" s="0" t="n">
        <f aca="false">-I620</f>
        <v>1620</v>
      </c>
    </row>
    <row r="621" customFormat="false" ht="15" hidden="false" customHeight="false" outlineLevel="0" collapsed="false">
      <c r="B621" s="0" t="n">
        <f aca="true">NORMSINV(RAND())</f>
        <v>-0.253822160621934</v>
      </c>
      <c r="C621" s="0" t="n">
        <f aca="true">NORMSINV(RAND())</f>
        <v>1.72057374007333</v>
      </c>
      <c r="D621" s="0" t="n">
        <f aca="false">$C$7*EXP($C$8*B621)</f>
        <v>82810.8797295832</v>
      </c>
      <c r="E621" s="0" t="n">
        <f aca="false">$C$7*EXP($C$8*B621+$C$9*C621)</f>
        <v>138901.199640118</v>
      </c>
      <c r="F621" s="0" t="n">
        <f aca="false">IF(D621&gt;=90000,1,0)</f>
        <v>0</v>
      </c>
      <c r="G621" s="0" t="n">
        <f aca="false">IF(E621&gt;=90000,1,0)</f>
        <v>1</v>
      </c>
      <c r="H621" s="0" t="n">
        <f aca="false">IF(E621&gt;=100000,1,0)</f>
        <v>1</v>
      </c>
      <c r="I621" s="0" t="n">
        <f aca="false">Positions!$F$2*(G621-Positions!$G$2)-Positions!$F$3*(H621-Positions!$G$3)-Positions!$F$4*(F621-Positions!$G$4)</f>
        <v>2380</v>
      </c>
      <c r="J621" s="0" t="n">
        <f aca="false">-I621</f>
        <v>-2380</v>
      </c>
    </row>
    <row r="622" customFormat="false" ht="15" hidden="false" customHeight="false" outlineLevel="0" collapsed="false">
      <c r="B622" s="0" t="n">
        <f aca="true">NORMSINV(RAND())</f>
        <v>1.63729078837481</v>
      </c>
      <c r="C622" s="0" t="n">
        <f aca="true">NORMSINV(RAND())</f>
        <v>0.501369738515363</v>
      </c>
      <c r="D622" s="0" t="n">
        <f aca="false">$C$7*EXP($C$8*B622)</f>
        <v>119609.686623847</v>
      </c>
      <c r="E622" s="0" t="n">
        <f aca="false">$C$7*EXP($C$8*B622+$C$9*C622)</f>
        <v>139065.531719384</v>
      </c>
      <c r="F622" s="0" t="n">
        <f aca="false">IF(D622&gt;=90000,1,0)</f>
        <v>1</v>
      </c>
      <c r="G622" s="0" t="n">
        <f aca="false">IF(E622&gt;=90000,1,0)</f>
        <v>1</v>
      </c>
      <c r="H622" s="0" t="n">
        <f aca="false">IF(E622&gt;=100000,1,0)</f>
        <v>1</v>
      </c>
      <c r="I622" s="0" t="n">
        <f aca="false">Positions!$F$2*(G622-Positions!$G$2)-Positions!$F$3*(H622-Positions!$G$3)-Positions!$F$4*(F622-Positions!$G$4)</f>
        <v>-1620</v>
      </c>
      <c r="J622" s="0" t="n">
        <f aca="false">-I622</f>
        <v>1620</v>
      </c>
    </row>
    <row r="623" customFormat="false" ht="15" hidden="false" customHeight="false" outlineLevel="0" collapsed="false">
      <c r="B623" s="0" t="n">
        <f aca="true">NORMSINV(RAND())</f>
        <v>-0.17574283627683</v>
      </c>
      <c r="C623" s="0" t="n">
        <f aca="true">NORMSINV(RAND())</f>
        <v>0.167432469162181</v>
      </c>
      <c r="D623" s="0" t="n">
        <f aca="false">$C$7*EXP($C$8*B623)</f>
        <v>84077.568402927</v>
      </c>
      <c r="E623" s="0" t="n">
        <f aca="false">$C$7*EXP($C$8*B623+$C$9*C623)</f>
        <v>88417.4993128219</v>
      </c>
      <c r="F623" s="0" t="n">
        <f aca="false">IF(D623&gt;=90000,1,0)</f>
        <v>0</v>
      </c>
      <c r="G623" s="0" t="n">
        <f aca="false">IF(E623&gt;=90000,1,0)</f>
        <v>0</v>
      </c>
      <c r="H623" s="0" t="n">
        <f aca="false">IF(E623&gt;=100000,1,0)</f>
        <v>0</v>
      </c>
      <c r="I623" s="0" t="n">
        <f aca="false">Positions!$F$2*(G623-Positions!$G$2)-Positions!$F$3*(H623-Positions!$G$3)-Positions!$F$4*(F623-Positions!$G$4)</f>
        <v>-1620</v>
      </c>
      <c r="J623" s="0" t="n">
        <f aca="false">-I623</f>
        <v>1620</v>
      </c>
    </row>
    <row r="624" customFormat="false" ht="15" hidden="false" customHeight="false" outlineLevel="0" collapsed="false">
      <c r="B624" s="0" t="n">
        <f aca="true">NORMSINV(RAND())</f>
        <v>1.01244456305392</v>
      </c>
      <c r="C624" s="0" t="n">
        <f aca="true">NORMSINV(RAND())</f>
        <v>0.367289622180342</v>
      </c>
      <c r="D624" s="0" t="n">
        <f aca="false">$C$7*EXP($C$8*B624)</f>
        <v>105926.964151793</v>
      </c>
      <c r="E624" s="0" t="n">
        <f aca="false">$C$7*EXP($C$8*B624+$C$9*C624)</f>
        <v>118292.08702428</v>
      </c>
      <c r="F624" s="0" t="n">
        <f aca="false">IF(D624&gt;=90000,1,0)</f>
        <v>1</v>
      </c>
      <c r="G624" s="0" t="n">
        <f aca="false">IF(E624&gt;=90000,1,0)</f>
        <v>1</v>
      </c>
      <c r="H624" s="0" t="n">
        <f aca="false">IF(E624&gt;=100000,1,0)</f>
        <v>1</v>
      </c>
      <c r="I624" s="0" t="n">
        <f aca="false">Positions!$F$2*(G624-Positions!$G$2)-Positions!$F$3*(H624-Positions!$G$3)-Positions!$F$4*(F624-Positions!$G$4)</f>
        <v>-1620</v>
      </c>
      <c r="J624" s="0" t="n">
        <f aca="false">-I624</f>
        <v>1620</v>
      </c>
    </row>
    <row r="625" customFormat="false" ht="15" hidden="false" customHeight="false" outlineLevel="0" collapsed="false">
      <c r="B625" s="0" t="n">
        <f aca="true">NORMSINV(RAND())</f>
        <v>-0.269549292152916</v>
      </c>
      <c r="C625" s="0" t="n">
        <f aca="true">NORMSINV(RAND())</f>
        <v>-2.18792733092059</v>
      </c>
      <c r="D625" s="0" t="n">
        <f aca="false">$C$7*EXP($C$8*B625)</f>
        <v>82558.0553125977</v>
      </c>
      <c r="E625" s="0" t="n">
        <f aca="false">$C$7*EXP($C$8*B625+$C$9*C625)</f>
        <v>42768.9384122471</v>
      </c>
      <c r="F625" s="0" t="n">
        <f aca="false">IF(D625&gt;=90000,1,0)</f>
        <v>0</v>
      </c>
      <c r="G625" s="0" t="n">
        <f aca="false">IF(E625&gt;=90000,1,0)</f>
        <v>0</v>
      </c>
      <c r="H625" s="0" t="n">
        <f aca="false">IF(E625&gt;=100000,1,0)</f>
        <v>0</v>
      </c>
      <c r="I625" s="0" t="n">
        <f aca="false">Positions!$F$2*(G625-Positions!$G$2)-Positions!$F$3*(H625-Positions!$G$3)-Positions!$F$4*(F625-Positions!$G$4)</f>
        <v>-1620</v>
      </c>
      <c r="J625" s="0" t="n">
        <f aca="false">-I625</f>
        <v>1620</v>
      </c>
    </row>
    <row r="626" customFormat="false" ht="15" hidden="false" customHeight="false" outlineLevel="0" collapsed="false">
      <c r="B626" s="0" t="n">
        <f aca="true">NORMSINV(RAND())</f>
        <v>-1.37521213406412</v>
      </c>
      <c r="C626" s="0" t="n">
        <f aca="true">NORMSINV(RAND())</f>
        <v>-0.414091726777052</v>
      </c>
      <c r="D626" s="0" t="n">
        <f aca="false">$C$7*EXP($C$8*B626)</f>
        <v>66588.7950746297</v>
      </c>
      <c r="E626" s="0" t="n">
        <f aca="false">$C$7*EXP($C$8*B626+$C$9*C626)</f>
        <v>58795.222179915</v>
      </c>
      <c r="F626" s="0" t="n">
        <f aca="false">IF(D626&gt;=90000,1,0)</f>
        <v>0</v>
      </c>
      <c r="G626" s="0" t="n">
        <f aca="false">IF(E626&gt;=90000,1,0)</f>
        <v>0</v>
      </c>
      <c r="H626" s="0" t="n">
        <f aca="false">IF(E626&gt;=100000,1,0)</f>
        <v>0</v>
      </c>
      <c r="I626" s="0" t="n">
        <f aca="false">Positions!$F$2*(G626-Positions!$G$2)-Positions!$F$3*(H626-Positions!$G$3)-Positions!$F$4*(F626-Positions!$G$4)</f>
        <v>-1620</v>
      </c>
      <c r="J626" s="0" t="n">
        <f aca="false">-I626</f>
        <v>1620</v>
      </c>
    </row>
    <row r="627" customFormat="false" ht="15" hidden="false" customHeight="false" outlineLevel="0" collapsed="false">
      <c r="B627" s="0" t="n">
        <f aca="true">NORMSINV(RAND())</f>
        <v>-0.222981833188591</v>
      </c>
      <c r="C627" s="0" t="n">
        <f aca="true">NORMSINV(RAND())</f>
        <v>-0.217258107106938</v>
      </c>
      <c r="D627" s="0" t="n">
        <f aca="false">$C$7*EXP($C$8*B627)</f>
        <v>83308.9090982858</v>
      </c>
      <c r="E627" s="0" t="n">
        <f aca="false">$C$7*EXP($C$8*B627+$C$9*C627)</f>
        <v>78042.0542550402</v>
      </c>
      <c r="F627" s="0" t="n">
        <f aca="false">IF(D627&gt;=90000,1,0)</f>
        <v>0</v>
      </c>
      <c r="G627" s="0" t="n">
        <f aca="false">IF(E627&gt;=90000,1,0)</f>
        <v>0</v>
      </c>
      <c r="H627" s="0" t="n">
        <f aca="false">IF(E627&gt;=100000,1,0)</f>
        <v>0</v>
      </c>
      <c r="I627" s="0" t="n">
        <f aca="false">Positions!$F$2*(G627-Positions!$G$2)-Positions!$F$3*(H627-Positions!$G$3)-Positions!$F$4*(F627-Positions!$G$4)</f>
        <v>-1620</v>
      </c>
      <c r="J627" s="0" t="n">
        <f aca="false">-I627</f>
        <v>1620</v>
      </c>
    </row>
    <row r="628" customFormat="false" ht="15" hidden="false" customHeight="false" outlineLevel="0" collapsed="false">
      <c r="B628" s="0" t="n">
        <f aca="true">NORMSINV(RAND())</f>
        <v>-2.10241197816341</v>
      </c>
      <c r="C628" s="0" t="n">
        <f aca="true">NORMSINV(RAND())</f>
        <v>-0.603542827214151</v>
      </c>
      <c r="D628" s="0" t="n">
        <f aca="false">$C$7*EXP($C$8*B628)</f>
        <v>57809.4647633369</v>
      </c>
      <c r="E628" s="0" t="n">
        <f aca="false">$C$7*EXP($C$8*B628+$C$9*C628)</f>
        <v>48217.7832470298</v>
      </c>
      <c r="F628" s="0" t="n">
        <f aca="false">IF(D628&gt;=90000,1,0)</f>
        <v>0</v>
      </c>
      <c r="G628" s="0" t="n">
        <f aca="false">IF(E628&gt;=90000,1,0)</f>
        <v>0</v>
      </c>
      <c r="H628" s="0" t="n">
        <f aca="false">IF(E628&gt;=100000,1,0)</f>
        <v>0</v>
      </c>
      <c r="I628" s="0" t="n">
        <f aca="false">Positions!$F$2*(G628-Positions!$G$2)-Positions!$F$3*(H628-Positions!$G$3)-Positions!$F$4*(F628-Positions!$G$4)</f>
        <v>-1620</v>
      </c>
      <c r="J628" s="0" t="n">
        <f aca="false">-I628</f>
        <v>1620</v>
      </c>
    </row>
    <row r="629" customFormat="false" ht="15" hidden="false" customHeight="false" outlineLevel="0" collapsed="false">
      <c r="B629" s="0" t="n">
        <f aca="true">NORMSINV(RAND())</f>
        <v>0.342716646034686</v>
      </c>
      <c r="C629" s="0" t="n">
        <f aca="true">NORMSINV(RAND())</f>
        <v>0.561695139067656</v>
      </c>
      <c r="D629" s="0" t="n">
        <f aca="false">$C$7*EXP($C$8*B629)</f>
        <v>92994.4533646151</v>
      </c>
      <c r="E629" s="0" t="n">
        <f aca="false">$C$7*EXP($C$8*B629+$C$9*C629)</f>
        <v>110099.56277883</v>
      </c>
      <c r="F629" s="0" t="n">
        <f aca="false">IF(D629&gt;=90000,1,0)</f>
        <v>1</v>
      </c>
      <c r="G629" s="0" t="n">
        <f aca="false">IF(E629&gt;=90000,1,0)</f>
        <v>1</v>
      </c>
      <c r="H629" s="0" t="n">
        <f aca="false">IF(E629&gt;=100000,1,0)</f>
        <v>1</v>
      </c>
      <c r="I629" s="0" t="n">
        <f aca="false">Positions!$F$2*(G629-Positions!$G$2)-Positions!$F$3*(H629-Positions!$G$3)-Positions!$F$4*(F629-Positions!$G$4)</f>
        <v>-1620</v>
      </c>
      <c r="J629" s="0" t="n">
        <f aca="false">-I629</f>
        <v>1620</v>
      </c>
    </row>
    <row r="630" customFormat="false" ht="15" hidden="false" customHeight="false" outlineLevel="0" collapsed="false">
      <c r="B630" s="0" t="n">
        <f aca="true">NORMSINV(RAND())</f>
        <v>-1.28141560351873</v>
      </c>
      <c r="C630" s="0" t="n">
        <f aca="true">NORMSINV(RAND())</f>
        <v>0.507923482569537</v>
      </c>
      <c r="D630" s="0" t="n">
        <f aca="false">$C$7*EXP($C$8*B630)</f>
        <v>67814.2568629525</v>
      </c>
      <c r="E630" s="0" t="n">
        <f aca="false">$C$7*EXP($C$8*B630+$C$9*C630)</f>
        <v>79000.4813723959</v>
      </c>
      <c r="F630" s="0" t="n">
        <f aca="false">IF(D630&gt;=90000,1,0)</f>
        <v>0</v>
      </c>
      <c r="G630" s="0" t="n">
        <f aca="false">IF(E630&gt;=90000,1,0)</f>
        <v>0</v>
      </c>
      <c r="H630" s="0" t="n">
        <f aca="false">IF(E630&gt;=100000,1,0)</f>
        <v>0</v>
      </c>
      <c r="I630" s="0" t="n">
        <f aca="false">Positions!$F$2*(G630-Positions!$G$2)-Positions!$F$3*(H630-Positions!$G$3)-Positions!$F$4*(F630-Positions!$G$4)</f>
        <v>-1620</v>
      </c>
      <c r="J630" s="0" t="n">
        <f aca="false">-I630</f>
        <v>1620</v>
      </c>
    </row>
    <row r="631" customFormat="false" ht="15" hidden="false" customHeight="false" outlineLevel="0" collapsed="false">
      <c r="B631" s="0" t="n">
        <f aca="true">NORMSINV(RAND())</f>
        <v>0.970754155690445</v>
      </c>
      <c r="C631" s="0" t="n">
        <f aca="true">NORMSINV(RAND())</f>
        <v>0.998006741014097</v>
      </c>
      <c r="D631" s="0" t="n">
        <f aca="false">$C$7*EXP($C$8*B631)</f>
        <v>105071.839045992</v>
      </c>
      <c r="E631" s="0" t="n">
        <f aca="false">$C$7*EXP($C$8*B631+$C$9*C631)</f>
        <v>141832.179807046</v>
      </c>
      <c r="F631" s="0" t="n">
        <f aca="false">IF(D631&gt;=90000,1,0)</f>
        <v>1</v>
      </c>
      <c r="G631" s="0" t="n">
        <f aca="false">IF(E631&gt;=90000,1,0)</f>
        <v>1</v>
      </c>
      <c r="H631" s="0" t="n">
        <f aca="false">IF(E631&gt;=100000,1,0)</f>
        <v>1</v>
      </c>
      <c r="I631" s="0" t="n">
        <f aca="false">Positions!$F$2*(G631-Positions!$G$2)-Positions!$F$3*(H631-Positions!$G$3)-Positions!$F$4*(F631-Positions!$G$4)</f>
        <v>-1620</v>
      </c>
      <c r="J631" s="0" t="n">
        <f aca="false">-I631</f>
        <v>1620</v>
      </c>
    </row>
    <row r="632" customFormat="false" ht="15" hidden="false" customHeight="false" outlineLevel="0" collapsed="false">
      <c r="B632" s="0" t="n">
        <f aca="true">NORMSINV(RAND())</f>
        <v>-0.725258109943847</v>
      </c>
      <c r="C632" s="0" t="n">
        <f aca="true">NORMSINV(RAND())</f>
        <v>-0.290338376256441</v>
      </c>
      <c r="D632" s="0" t="n">
        <f aca="false">$C$7*EXP($C$8*B632)</f>
        <v>75558.0946669734</v>
      </c>
      <c r="E632" s="0" t="n">
        <f aca="false">$C$7*EXP($C$8*B632+$C$9*C632)</f>
        <v>69243.2927034345</v>
      </c>
      <c r="F632" s="0" t="n">
        <f aca="false">IF(D632&gt;=90000,1,0)</f>
        <v>0</v>
      </c>
      <c r="G632" s="0" t="n">
        <f aca="false">IF(E632&gt;=90000,1,0)</f>
        <v>0</v>
      </c>
      <c r="H632" s="0" t="n">
        <f aca="false">IF(E632&gt;=100000,1,0)</f>
        <v>0</v>
      </c>
      <c r="I632" s="0" t="n">
        <f aca="false">Positions!$F$2*(G632-Positions!$G$2)-Positions!$F$3*(H632-Positions!$G$3)-Positions!$F$4*(F632-Positions!$G$4)</f>
        <v>-1620</v>
      </c>
      <c r="J632" s="0" t="n">
        <f aca="false">-I632</f>
        <v>1620</v>
      </c>
    </row>
    <row r="633" customFormat="false" ht="15" hidden="false" customHeight="false" outlineLevel="0" collapsed="false">
      <c r="B633" s="0" t="n">
        <f aca="true">NORMSINV(RAND())</f>
        <v>-0.448662376140929</v>
      </c>
      <c r="C633" s="0" t="n">
        <f aca="true">NORMSINV(RAND())</f>
        <v>0.109559125131447</v>
      </c>
      <c r="D633" s="0" t="n">
        <f aca="false">$C$7*EXP($C$8*B633)</f>
        <v>79732.571853273</v>
      </c>
      <c r="E633" s="0" t="n">
        <f aca="false">$C$7*EXP($C$8*B633+$C$9*C633)</f>
        <v>82402.1550784198</v>
      </c>
      <c r="F633" s="0" t="n">
        <f aca="false">IF(D633&gt;=90000,1,0)</f>
        <v>0</v>
      </c>
      <c r="G633" s="0" t="n">
        <f aca="false">IF(E633&gt;=90000,1,0)</f>
        <v>0</v>
      </c>
      <c r="H633" s="0" t="n">
        <f aca="false">IF(E633&gt;=100000,1,0)</f>
        <v>0</v>
      </c>
      <c r="I633" s="0" t="n">
        <f aca="false">Positions!$F$2*(G633-Positions!$G$2)-Positions!$F$3*(H633-Positions!$G$3)-Positions!$F$4*(F633-Positions!$G$4)</f>
        <v>-1620</v>
      </c>
      <c r="J633" s="0" t="n">
        <f aca="false">-I633</f>
        <v>1620</v>
      </c>
    </row>
    <row r="634" customFormat="false" ht="15" hidden="false" customHeight="false" outlineLevel="0" collapsed="false">
      <c r="B634" s="0" t="n">
        <f aca="true">NORMSINV(RAND())</f>
        <v>-2.0448072309529</v>
      </c>
      <c r="C634" s="0" t="n">
        <f aca="true">NORMSINV(RAND())</f>
        <v>-0.828253576959903</v>
      </c>
      <c r="D634" s="0" t="n">
        <f aca="false">$C$7*EXP($C$8*B634)</f>
        <v>58460.5492758122</v>
      </c>
      <c r="E634" s="0" t="n">
        <f aca="false">$C$7*EXP($C$8*B634+$C$9*C634)</f>
        <v>45575.925435082</v>
      </c>
      <c r="F634" s="0" t="n">
        <f aca="false">IF(D634&gt;=90000,1,0)</f>
        <v>0</v>
      </c>
      <c r="G634" s="0" t="n">
        <f aca="false">IF(E634&gt;=90000,1,0)</f>
        <v>0</v>
      </c>
      <c r="H634" s="0" t="n">
        <f aca="false">IF(E634&gt;=100000,1,0)</f>
        <v>0</v>
      </c>
      <c r="I634" s="0" t="n">
        <f aca="false">Positions!$F$2*(G634-Positions!$G$2)-Positions!$F$3*(H634-Positions!$G$3)-Positions!$F$4*(F634-Positions!$G$4)</f>
        <v>-1620</v>
      </c>
      <c r="J634" s="0" t="n">
        <f aca="false">-I634</f>
        <v>1620</v>
      </c>
    </row>
    <row r="635" customFormat="false" ht="15" hidden="false" customHeight="false" outlineLevel="0" collapsed="false">
      <c r="B635" s="0" t="n">
        <f aca="true">NORMSINV(RAND())</f>
        <v>0.659723432342983</v>
      </c>
      <c r="C635" s="0" t="n">
        <f aca="true">NORMSINV(RAND())</f>
        <v>-0.438329563894489</v>
      </c>
      <c r="D635" s="0" t="n">
        <f aca="false">$C$7*EXP($C$8*B635)</f>
        <v>98906.3075443048</v>
      </c>
      <c r="E635" s="0" t="n">
        <f aca="false">$C$7*EXP($C$8*B635+$C$9*C635)</f>
        <v>86696.3175273357</v>
      </c>
      <c r="F635" s="0" t="n">
        <f aca="false">IF(D635&gt;=90000,1,0)</f>
        <v>1</v>
      </c>
      <c r="G635" s="0" t="n">
        <f aca="false">IF(E635&gt;=90000,1,0)</f>
        <v>0</v>
      </c>
      <c r="H635" s="0" t="n">
        <f aca="false">IF(E635&gt;=100000,1,0)</f>
        <v>0</v>
      </c>
      <c r="I635" s="0" t="n">
        <f aca="false">Positions!$F$2*(G635-Positions!$G$2)-Positions!$F$3*(H635-Positions!$G$3)-Positions!$F$4*(F635-Positions!$G$4)</f>
        <v>-5620</v>
      </c>
      <c r="J635" s="0" t="n">
        <f aca="false">-I635</f>
        <v>5620</v>
      </c>
    </row>
    <row r="636" customFormat="false" ht="15" hidden="false" customHeight="false" outlineLevel="0" collapsed="false">
      <c r="B636" s="0" t="n">
        <f aca="true">NORMSINV(RAND())</f>
        <v>-0.0818046613850493</v>
      </c>
      <c r="C636" s="0" t="n">
        <f aca="true">NORMSINV(RAND())</f>
        <v>2.73335680656182</v>
      </c>
      <c r="D636" s="0" t="n">
        <f aca="false">$C$7*EXP($C$8*B636)</f>
        <v>85627.2415309901</v>
      </c>
      <c r="E636" s="0" t="n">
        <f aca="false">$C$7*EXP($C$8*B636+$C$9*C636)</f>
        <v>194736.798201503</v>
      </c>
      <c r="F636" s="0" t="n">
        <f aca="false">IF(D636&gt;=90000,1,0)</f>
        <v>0</v>
      </c>
      <c r="G636" s="0" t="n">
        <f aca="false">IF(E636&gt;=90000,1,0)</f>
        <v>1</v>
      </c>
      <c r="H636" s="0" t="n">
        <f aca="false">IF(E636&gt;=100000,1,0)</f>
        <v>1</v>
      </c>
      <c r="I636" s="0" t="n">
        <f aca="false">Positions!$F$2*(G636-Positions!$G$2)-Positions!$F$3*(H636-Positions!$G$3)-Positions!$F$4*(F636-Positions!$G$4)</f>
        <v>2380</v>
      </c>
      <c r="J636" s="0" t="n">
        <f aca="false">-I636</f>
        <v>-2380</v>
      </c>
    </row>
    <row r="637" customFormat="false" ht="15" hidden="false" customHeight="false" outlineLevel="0" collapsed="false">
      <c r="B637" s="0" t="n">
        <f aca="true">NORMSINV(RAND())</f>
        <v>-1.19427752750963</v>
      </c>
      <c r="C637" s="0" t="n">
        <f aca="true">NORMSINV(RAND())</f>
        <v>-0.110082865233337</v>
      </c>
      <c r="D637" s="0" t="n">
        <f aca="false">$C$7*EXP($C$8*B637)</f>
        <v>68972.9245196392</v>
      </c>
      <c r="E637" s="0" t="n">
        <f aca="false">$C$7*EXP($C$8*B637+$C$9*C637)</f>
        <v>66727.9019774616</v>
      </c>
      <c r="F637" s="0" t="n">
        <f aca="false">IF(D637&gt;=90000,1,0)</f>
        <v>0</v>
      </c>
      <c r="G637" s="0" t="n">
        <f aca="false">IF(E637&gt;=90000,1,0)</f>
        <v>0</v>
      </c>
      <c r="H637" s="0" t="n">
        <f aca="false">IF(E637&gt;=100000,1,0)</f>
        <v>0</v>
      </c>
      <c r="I637" s="0" t="n">
        <f aca="false">Positions!$F$2*(G637-Positions!$G$2)-Positions!$F$3*(H637-Positions!$G$3)-Positions!$F$4*(F637-Positions!$G$4)</f>
        <v>-1620</v>
      </c>
      <c r="J637" s="0" t="n">
        <f aca="false">-I637</f>
        <v>1620</v>
      </c>
    </row>
    <row r="638" customFormat="false" ht="15" hidden="false" customHeight="false" outlineLevel="0" collapsed="false">
      <c r="B638" s="0" t="n">
        <f aca="true">NORMSINV(RAND())</f>
        <v>0.509996818693101</v>
      </c>
      <c r="C638" s="0" t="n">
        <f aca="true">NORMSINV(RAND())</f>
        <v>0.780947853725636</v>
      </c>
      <c r="D638" s="0" t="n">
        <f aca="false">$C$7*EXP($C$8*B638)</f>
        <v>96068.6300901704</v>
      </c>
      <c r="E638" s="0" t="n">
        <f aca="false">$C$7*EXP($C$8*B638+$C$9*C638)</f>
        <v>121487.975404588</v>
      </c>
      <c r="F638" s="0" t="n">
        <f aca="false">IF(D638&gt;=90000,1,0)</f>
        <v>1</v>
      </c>
      <c r="G638" s="0" t="n">
        <f aca="false">IF(E638&gt;=90000,1,0)</f>
        <v>1</v>
      </c>
      <c r="H638" s="0" t="n">
        <f aca="false">IF(E638&gt;=100000,1,0)</f>
        <v>1</v>
      </c>
      <c r="I638" s="0" t="n">
        <f aca="false">Positions!$F$2*(G638-Positions!$G$2)-Positions!$F$3*(H638-Positions!$G$3)-Positions!$F$4*(F638-Positions!$G$4)</f>
        <v>-1620</v>
      </c>
      <c r="J638" s="0" t="n">
        <f aca="false">-I638</f>
        <v>1620</v>
      </c>
    </row>
    <row r="639" customFormat="false" ht="15" hidden="false" customHeight="false" outlineLevel="0" collapsed="false">
      <c r="B639" s="0" t="n">
        <f aca="true">NORMSINV(RAND())</f>
        <v>-1.22249004944804</v>
      </c>
      <c r="C639" s="0" t="n">
        <f aca="true">NORMSINV(RAND())</f>
        <v>0.776612327751461</v>
      </c>
      <c r="D639" s="0" t="n">
        <f aca="false">$C$7*EXP($C$8*B639)</f>
        <v>68595.6339833519</v>
      </c>
      <c r="E639" s="0" t="n">
        <f aca="false">$C$7*EXP($C$8*B639+$C$9*C639)</f>
        <v>86632.7646613388</v>
      </c>
      <c r="F639" s="0" t="n">
        <f aca="false">IF(D639&gt;=90000,1,0)</f>
        <v>0</v>
      </c>
      <c r="G639" s="0" t="n">
        <f aca="false">IF(E639&gt;=90000,1,0)</f>
        <v>0</v>
      </c>
      <c r="H639" s="0" t="n">
        <f aca="false">IF(E639&gt;=100000,1,0)</f>
        <v>0</v>
      </c>
      <c r="I639" s="0" t="n">
        <f aca="false">Positions!$F$2*(G639-Positions!$G$2)-Positions!$F$3*(H639-Positions!$G$3)-Positions!$F$4*(F639-Positions!$G$4)</f>
        <v>-1620</v>
      </c>
      <c r="J639" s="0" t="n">
        <f aca="false">-I639</f>
        <v>1620</v>
      </c>
    </row>
    <row r="640" customFormat="false" ht="15" hidden="false" customHeight="false" outlineLevel="0" collapsed="false">
      <c r="B640" s="0" t="n">
        <f aca="true">NORMSINV(RAND())</f>
        <v>-0.277092994437902</v>
      </c>
      <c r="C640" s="0" t="n">
        <f aca="true">NORMSINV(RAND())</f>
        <v>1.76935165100301</v>
      </c>
      <c r="D640" s="0" t="n">
        <f aca="false">$C$7*EXP($C$8*B640)</f>
        <v>82437.0591903999</v>
      </c>
      <c r="E640" s="0" t="n">
        <f aca="false">$C$7*EXP($C$8*B640+$C$9*C640)</f>
        <v>140316.576435859</v>
      </c>
      <c r="F640" s="0" t="n">
        <f aca="false">IF(D640&gt;=90000,1,0)</f>
        <v>0</v>
      </c>
      <c r="G640" s="0" t="n">
        <f aca="false">IF(E640&gt;=90000,1,0)</f>
        <v>1</v>
      </c>
      <c r="H640" s="0" t="n">
        <f aca="false">IF(E640&gt;=100000,1,0)</f>
        <v>1</v>
      </c>
      <c r="I640" s="0" t="n">
        <f aca="false">Positions!$F$2*(G640-Positions!$G$2)-Positions!$F$3*(H640-Positions!$G$3)-Positions!$F$4*(F640-Positions!$G$4)</f>
        <v>2380</v>
      </c>
      <c r="J640" s="0" t="n">
        <f aca="false">-I640</f>
        <v>-2380</v>
      </c>
    </row>
    <row r="641" customFormat="false" ht="15" hidden="false" customHeight="false" outlineLevel="0" collapsed="false">
      <c r="B641" s="0" t="n">
        <f aca="true">NORMSINV(RAND())</f>
        <v>-0.053065280153886</v>
      </c>
      <c r="C641" s="0" t="n">
        <f aca="true">NORMSINV(RAND())</f>
        <v>1.453417111259</v>
      </c>
      <c r="D641" s="0" t="n">
        <f aca="false">$C$7*EXP($C$8*B641)</f>
        <v>86107.0292841046</v>
      </c>
      <c r="E641" s="0" t="n">
        <f aca="false">$C$7*EXP($C$8*B641+$C$9*C641)</f>
        <v>133284.689398954</v>
      </c>
      <c r="F641" s="0" t="n">
        <f aca="false">IF(D641&gt;=90000,1,0)</f>
        <v>0</v>
      </c>
      <c r="G641" s="0" t="n">
        <f aca="false">IF(E641&gt;=90000,1,0)</f>
        <v>1</v>
      </c>
      <c r="H641" s="0" t="n">
        <f aca="false">IF(E641&gt;=100000,1,0)</f>
        <v>1</v>
      </c>
      <c r="I641" s="0" t="n">
        <f aca="false">Positions!$F$2*(G641-Positions!$G$2)-Positions!$F$3*(H641-Positions!$G$3)-Positions!$F$4*(F641-Positions!$G$4)</f>
        <v>2380</v>
      </c>
      <c r="J641" s="0" t="n">
        <f aca="false">-I641</f>
        <v>-2380</v>
      </c>
    </row>
    <row r="642" customFormat="false" ht="15" hidden="false" customHeight="false" outlineLevel="0" collapsed="false">
      <c r="B642" s="0" t="n">
        <f aca="true">NORMSINV(RAND())</f>
        <v>-0.639371769361095</v>
      </c>
      <c r="C642" s="0" t="n">
        <f aca="true">NORMSINV(RAND())</f>
        <v>-0.828183649630672</v>
      </c>
      <c r="D642" s="0" t="n">
        <f aca="false">$C$7*EXP($C$8*B642)</f>
        <v>76830.3726541928</v>
      </c>
      <c r="E642" s="0" t="n">
        <f aca="false">$C$7*EXP($C$8*B642+$C$9*C642)</f>
        <v>59898.3243185249</v>
      </c>
      <c r="F642" s="0" t="n">
        <f aca="false">IF(D642&gt;=90000,1,0)</f>
        <v>0</v>
      </c>
      <c r="G642" s="0" t="n">
        <f aca="false">IF(E642&gt;=90000,1,0)</f>
        <v>0</v>
      </c>
      <c r="H642" s="0" t="n">
        <f aca="false">IF(E642&gt;=100000,1,0)</f>
        <v>0</v>
      </c>
      <c r="I642" s="0" t="n">
        <f aca="false">Positions!$F$2*(G642-Positions!$G$2)-Positions!$F$3*(H642-Positions!$G$3)-Positions!$F$4*(F642-Positions!$G$4)</f>
        <v>-1620</v>
      </c>
      <c r="J642" s="0" t="n">
        <f aca="false">-I642</f>
        <v>1620</v>
      </c>
    </row>
    <row r="643" customFormat="false" ht="15" hidden="false" customHeight="false" outlineLevel="0" collapsed="false">
      <c r="B643" s="0" t="n">
        <f aca="true">NORMSINV(RAND())</f>
        <v>-0.185251712286031</v>
      </c>
      <c r="C643" s="0" t="n">
        <f aca="true">NORMSINV(RAND())</f>
        <v>0.28885508712344</v>
      </c>
      <c r="D643" s="0" t="n">
        <f aca="false">$C$7*EXP($C$8*B643)</f>
        <v>83922.2747016195</v>
      </c>
      <c r="E643" s="0" t="n">
        <f aca="false">$C$7*EXP($C$8*B643+$C$9*C643)</f>
        <v>91534.9380066394</v>
      </c>
      <c r="F643" s="0" t="n">
        <f aca="false">IF(D643&gt;=90000,1,0)</f>
        <v>0</v>
      </c>
      <c r="G643" s="0" t="n">
        <f aca="false">IF(E643&gt;=90000,1,0)</f>
        <v>1</v>
      </c>
      <c r="H643" s="0" t="n">
        <f aca="false">IF(E643&gt;=100000,1,0)</f>
        <v>0</v>
      </c>
      <c r="I643" s="0" t="n">
        <f aca="false">Positions!$F$2*(G643-Positions!$G$2)-Positions!$F$3*(H643-Positions!$G$3)-Positions!$F$4*(F643-Positions!$G$4)</f>
        <v>8380</v>
      </c>
      <c r="J643" s="0" t="n">
        <f aca="false">-I643</f>
        <v>-8380</v>
      </c>
    </row>
    <row r="644" customFormat="false" ht="15" hidden="false" customHeight="false" outlineLevel="0" collapsed="false">
      <c r="B644" s="0" t="n">
        <f aca="true">NORMSINV(RAND())</f>
        <v>0.0799853390982215</v>
      </c>
      <c r="C644" s="0" t="n">
        <f aca="true">NORMSINV(RAND())</f>
        <v>-1.61241468715577</v>
      </c>
      <c r="D644" s="0" t="n">
        <f aca="false">$C$7*EXP($C$8*B644)</f>
        <v>88363.5050786637</v>
      </c>
      <c r="E644" s="0" t="n">
        <f aca="false">$C$7*EXP($C$8*B644+$C$9*C644)</f>
        <v>54421.9821828488</v>
      </c>
      <c r="F644" s="0" t="n">
        <f aca="false">IF(D644&gt;=90000,1,0)</f>
        <v>0</v>
      </c>
      <c r="G644" s="0" t="n">
        <f aca="false">IF(E644&gt;=90000,1,0)</f>
        <v>0</v>
      </c>
      <c r="H644" s="0" t="n">
        <f aca="false">IF(E644&gt;=100000,1,0)</f>
        <v>0</v>
      </c>
      <c r="I644" s="0" t="n">
        <f aca="false">Positions!$F$2*(G644-Positions!$G$2)-Positions!$F$3*(H644-Positions!$G$3)-Positions!$F$4*(F644-Positions!$G$4)</f>
        <v>-1620</v>
      </c>
      <c r="J644" s="0" t="n">
        <f aca="false">-I644</f>
        <v>1620</v>
      </c>
    </row>
    <row r="645" customFormat="false" ht="15" hidden="false" customHeight="false" outlineLevel="0" collapsed="false">
      <c r="B645" s="0" t="n">
        <f aca="true">NORMSINV(RAND())</f>
        <v>2.19657195764619</v>
      </c>
      <c r="C645" s="0" t="n">
        <f aca="true">NORMSINV(RAND())</f>
        <v>-0.800064756094204</v>
      </c>
      <c r="D645" s="0" t="n">
        <f aca="false">$C$7*EXP($C$8*B645)</f>
        <v>133349.102092603</v>
      </c>
      <c r="E645" s="0" t="n">
        <f aca="false">$C$7*EXP($C$8*B645+$C$9*C645)</f>
        <v>104843.790253167</v>
      </c>
      <c r="F645" s="0" t="n">
        <f aca="false">IF(D645&gt;=90000,1,0)</f>
        <v>1</v>
      </c>
      <c r="G645" s="0" t="n">
        <f aca="false">IF(E645&gt;=90000,1,0)</f>
        <v>1</v>
      </c>
      <c r="H645" s="0" t="n">
        <f aca="false">IF(E645&gt;=100000,1,0)</f>
        <v>1</v>
      </c>
      <c r="I645" s="0" t="n">
        <f aca="false">Positions!$F$2*(G645-Positions!$G$2)-Positions!$F$3*(H645-Positions!$G$3)-Positions!$F$4*(F645-Positions!$G$4)</f>
        <v>-1620</v>
      </c>
      <c r="J645" s="0" t="n">
        <f aca="false">-I645</f>
        <v>1620</v>
      </c>
    </row>
    <row r="646" customFormat="false" ht="15" hidden="false" customHeight="false" outlineLevel="0" collapsed="false">
      <c r="B646" s="0" t="n">
        <f aca="true">NORMSINV(RAND())</f>
        <v>-0.280207914023629</v>
      </c>
      <c r="C646" s="0" t="n">
        <f aca="true">NORMSINV(RAND())</f>
        <v>-0.684435450594746</v>
      </c>
      <c r="D646" s="0" t="n">
        <f aca="false">$C$7*EXP($C$8*B646)</f>
        <v>82387.1496316609</v>
      </c>
      <c r="E646" s="0" t="n">
        <f aca="false">$C$7*EXP($C$8*B646+$C$9*C646)</f>
        <v>67066.7630762401</v>
      </c>
      <c r="F646" s="0" t="n">
        <f aca="false">IF(D646&gt;=90000,1,0)</f>
        <v>0</v>
      </c>
      <c r="G646" s="0" t="n">
        <f aca="false">IF(E646&gt;=90000,1,0)</f>
        <v>0</v>
      </c>
      <c r="H646" s="0" t="n">
        <f aca="false">IF(E646&gt;=100000,1,0)</f>
        <v>0</v>
      </c>
      <c r="I646" s="0" t="n">
        <f aca="false">Positions!$F$2*(G646-Positions!$G$2)-Positions!$F$3*(H646-Positions!$G$3)-Positions!$F$4*(F646-Positions!$G$4)</f>
        <v>-1620</v>
      </c>
      <c r="J646" s="0" t="n">
        <f aca="false">-I646</f>
        <v>1620</v>
      </c>
    </row>
    <row r="647" customFormat="false" ht="15" hidden="false" customHeight="false" outlineLevel="0" collapsed="false">
      <c r="B647" s="0" t="n">
        <f aca="true">NORMSINV(RAND())</f>
        <v>1.12102068378762</v>
      </c>
      <c r="C647" s="0" t="n">
        <f aca="true">NORMSINV(RAND())</f>
        <v>1.58344438983179</v>
      </c>
      <c r="D647" s="0" t="n">
        <f aca="false">$C$7*EXP($C$8*B647)</f>
        <v>108186.809419055</v>
      </c>
      <c r="E647" s="0" t="n">
        <f aca="false">$C$7*EXP($C$8*B647+$C$9*C647)</f>
        <v>174136.919793941</v>
      </c>
      <c r="F647" s="0" t="n">
        <f aca="false">IF(D647&gt;=90000,1,0)</f>
        <v>1</v>
      </c>
      <c r="G647" s="0" t="n">
        <f aca="false">IF(E647&gt;=90000,1,0)</f>
        <v>1</v>
      </c>
      <c r="H647" s="0" t="n">
        <f aca="false">IF(E647&gt;=100000,1,0)</f>
        <v>1</v>
      </c>
      <c r="I647" s="0" t="n">
        <f aca="false">Positions!$F$2*(G647-Positions!$G$2)-Positions!$F$3*(H647-Positions!$G$3)-Positions!$F$4*(F647-Positions!$G$4)</f>
        <v>-1620</v>
      </c>
      <c r="J647" s="0" t="n">
        <f aca="false">-I647</f>
        <v>1620</v>
      </c>
    </row>
    <row r="648" customFormat="false" ht="15" hidden="false" customHeight="false" outlineLevel="0" collapsed="false">
      <c r="B648" s="0" t="n">
        <f aca="true">NORMSINV(RAND())</f>
        <v>1.51451518812973</v>
      </c>
      <c r="C648" s="0" t="n">
        <f aca="true">NORMSINV(RAND())</f>
        <v>0.838481595125331</v>
      </c>
      <c r="D648" s="0" t="n">
        <f aca="false">$C$7*EXP($C$8*B648)</f>
        <v>116788.373699616</v>
      </c>
      <c r="E648" s="0" t="n">
        <f aca="false">$C$7*EXP($C$8*B648+$C$9*C648)</f>
        <v>150266.530992237</v>
      </c>
      <c r="F648" s="0" t="n">
        <f aca="false">IF(D648&gt;=90000,1,0)</f>
        <v>1</v>
      </c>
      <c r="G648" s="0" t="n">
        <f aca="false">IF(E648&gt;=90000,1,0)</f>
        <v>1</v>
      </c>
      <c r="H648" s="0" t="n">
        <f aca="false">IF(E648&gt;=100000,1,0)</f>
        <v>1</v>
      </c>
      <c r="I648" s="0" t="n">
        <f aca="false">Positions!$F$2*(G648-Positions!$G$2)-Positions!$F$3*(H648-Positions!$G$3)-Positions!$F$4*(F648-Positions!$G$4)</f>
        <v>-1620</v>
      </c>
      <c r="J648" s="0" t="n">
        <f aca="false">-I648</f>
        <v>1620</v>
      </c>
    </row>
    <row r="649" customFormat="false" ht="15" hidden="false" customHeight="false" outlineLevel="0" collapsed="false">
      <c r="B649" s="0" t="n">
        <f aca="true">NORMSINV(RAND())</f>
        <v>0.677179102728283</v>
      </c>
      <c r="C649" s="0" t="n">
        <f aca="true">NORMSINV(RAND())</f>
        <v>-1.41419360052364</v>
      </c>
      <c r="D649" s="0" t="n">
        <f aca="false">$C$7*EXP($C$8*B649)</f>
        <v>99242.5430541945</v>
      </c>
      <c r="E649" s="0" t="n">
        <f aca="false">$C$7*EXP($C$8*B649+$C$9*C649)</f>
        <v>64874.9151960626</v>
      </c>
      <c r="F649" s="0" t="n">
        <f aca="false">IF(D649&gt;=90000,1,0)</f>
        <v>1</v>
      </c>
      <c r="G649" s="0" t="n">
        <f aca="false">IF(E649&gt;=90000,1,0)</f>
        <v>0</v>
      </c>
      <c r="H649" s="0" t="n">
        <f aca="false">IF(E649&gt;=100000,1,0)</f>
        <v>0</v>
      </c>
      <c r="I649" s="0" t="n">
        <f aca="false">Positions!$F$2*(G649-Positions!$G$2)-Positions!$F$3*(H649-Positions!$G$3)-Positions!$F$4*(F649-Positions!$G$4)</f>
        <v>-5620</v>
      </c>
      <c r="J649" s="0" t="n">
        <f aca="false">-I649</f>
        <v>5620</v>
      </c>
    </row>
    <row r="650" customFormat="false" ht="15" hidden="false" customHeight="false" outlineLevel="0" collapsed="false">
      <c r="B650" s="0" t="n">
        <f aca="true">NORMSINV(RAND())</f>
        <v>0.158001206246626</v>
      </c>
      <c r="C650" s="0" t="n">
        <f aca="true">NORMSINV(RAND())</f>
        <v>0.34284436497678</v>
      </c>
      <c r="D650" s="0" t="n">
        <f aca="false">$C$7*EXP($C$8*B650)</f>
        <v>89714.0207590816</v>
      </c>
      <c r="E650" s="0" t="n">
        <f aca="false">$C$7*EXP($C$8*B650+$C$9*C650)</f>
        <v>99453.0700293032</v>
      </c>
      <c r="F650" s="0" t="n">
        <f aca="false">IF(D650&gt;=90000,1,0)</f>
        <v>0</v>
      </c>
      <c r="G650" s="0" t="n">
        <f aca="false">IF(E650&gt;=90000,1,0)</f>
        <v>1</v>
      </c>
      <c r="H650" s="0" t="n">
        <f aca="false">IF(E650&gt;=100000,1,0)</f>
        <v>0</v>
      </c>
      <c r="I650" s="0" t="n">
        <f aca="false">Positions!$F$2*(G650-Positions!$G$2)-Positions!$F$3*(H650-Positions!$G$3)-Positions!$F$4*(F650-Positions!$G$4)</f>
        <v>8380</v>
      </c>
      <c r="J650" s="0" t="n">
        <f aca="false">-I650</f>
        <v>-8380</v>
      </c>
    </row>
    <row r="651" customFormat="false" ht="15" hidden="false" customHeight="false" outlineLevel="0" collapsed="false">
      <c r="B651" s="0" t="n">
        <f aca="true">NORMSINV(RAND())</f>
        <v>-2.46217585637974</v>
      </c>
      <c r="C651" s="0" t="n">
        <f aca="true">NORMSINV(RAND())</f>
        <v>0.925216422716831</v>
      </c>
      <c r="D651" s="0" t="n">
        <f aca="false">$C$7*EXP($C$8*B651)</f>
        <v>53904.0934490291</v>
      </c>
      <c r="E651" s="0" t="n">
        <f aca="false">$C$7*EXP($C$8*B651+$C$9*C651)</f>
        <v>71188.1180327091</v>
      </c>
      <c r="F651" s="0" t="n">
        <f aca="false">IF(D651&gt;=90000,1,0)</f>
        <v>0</v>
      </c>
      <c r="G651" s="0" t="n">
        <f aca="false">IF(E651&gt;=90000,1,0)</f>
        <v>0</v>
      </c>
      <c r="H651" s="0" t="n">
        <f aca="false">IF(E651&gt;=100000,1,0)</f>
        <v>0</v>
      </c>
      <c r="I651" s="0" t="n">
        <f aca="false">Positions!$F$2*(G651-Positions!$G$2)-Positions!$F$3*(H651-Positions!$G$3)-Positions!$F$4*(F651-Positions!$G$4)</f>
        <v>-1620</v>
      </c>
      <c r="J651" s="0" t="n">
        <f aca="false">-I651</f>
        <v>1620</v>
      </c>
    </row>
    <row r="652" customFormat="false" ht="15" hidden="false" customHeight="false" outlineLevel="0" collapsed="false">
      <c r="B652" s="0" t="n">
        <f aca="true">NORMSINV(RAND())</f>
        <v>-1.32469602955938</v>
      </c>
      <c r="C652" s="0" t="n">
        <f aca="true">NORMSINV(RAND())</f>
        <v>-0.885180938238005</v>
      </c>
      <c r="D652" s="0" t="n">
        <f aca="false">$C$7*EXP($C$8*B652)</f>
        <v>67246.0159603003</v>
      </c>
      <c r="E652" s="0" t="n">
        <f aca="false">$C$7*EXP($C$8*B652+$C$9*C652)</f>
        <v>51535.6043043411</v>
      </c>
      <c r="F652" s="0" t="n">
        <f aca="false">IF(D652&gt;=90000,1,0)</f>
        <v>0</v>
      </c>
      <c r="G652" s="0" t="n">
        <f aca="false">IF(E652&gt;=90000,1,0)</f>
        <v>0</v>
      </c>
      <c r="H652" s="0" t="n">
        <f aca="false">IF(E652&gt;=100000,1,0)</f>
        <v>0</v>
      </c>
      <c r="I652" s="0" t="n">
        <f aca="false">Positions!$F$2*(G652-Positions!$G$2)-Positions!$F$3*(H652-Positions!$G$3)-Positions!$F$4*(F652-Positions!$G$4)</f>
        <v>-1620</v>
      </c>
      <c r="J652" s="0" t="n">
        <f aca="false">-I652</f>
        <v>1620</v>
      </c>
    </row>
    <row r="653" customFormat="false" ht="15" hidden="false" customHeight="false" outlineLevel="0" collapsed="false">
      <c r="B653" s="0" t="n">
        <f aca="true">NORMSINV(RAND())</f>
        <v>1.13218715861407</v>
      </c>
      <c r="C653" s="0" t="n">
        <f aca="true">NORMSINV(RAND())</f>
        <v>-0.726317238334658</v>
      </c>
      <c r="D653" s="0" t="n">
        <f aca="false">$C$7*EXP($C$8*B653)</f>
        <v>108421.939297016</v>
      </c>
      <c r="E653" s="0" t="n">
        <f aca="false">$C$7*EXP($C$8*B653+$C$9*C653)</f>
        <v>87156.0276486276</v>
      </c>
      <c r="F653" s="0" t="n">
        <f aca="false">IF(D653&gt;=90000,1,0)</f>
        <v>1</v>
      </c>
      <c r="G653" s="0" t="n">
        <f aca="false">IF(E653&gt;=90000,1,0)</f>
        <v>0</v>
      </c>
      <c r="H653" s="0" t="n">
        <f aca="false">IF(E653&gt;=100000,1,0)</f>
        <v>0</v>
      </c>
      <c r="I653" s="0" t="n">
        <f aca="false">Positions!$F$2*(G653-Positions!$G$2)-Positions!$F$3*(H653-Positions!$G$3)-Positions!$F$4*(F653-Positions!$G$4)</f>
        <v>-5620</v>
      </c>
      <c r="J653" s="0" t="n">
        <f aca="false">-I653</f>
        <v>5620</v>
      </c>
    </row>
    <row r="654" customFormat="false" ht="15" hidden="false" customHeight="false" outlineLevel="0" collapsed="false">
      <c r="B654" s="0" t="n">
        <f aca="true">NORMSINV(RAND())</f>
        <v>-0.0928840016096477</v>
      </c>
      <c r="C654" s="0" t="n">
        <f aca="true">NORMSINV(RAND())</f>
        <v>-0.235667694037519</v>
      </c>
      <c r="D654" s="0" t="n">
        <f aca="false">$C$7*EXP($C$8*B654)</f>
        <v>85442.9929779267</v>
      </c>
      <c r="E654" s="0" t="n">
        <f aca="false">$C$7*EXP($C$8*B654+$C$9*C654)</f>
        <v>79599.5020407699</v>
      </c>
      <c r="F654" s="0" t="n">
        <f aca="false">IF(D654&gt;=90000,1,0)</f>
        <v>0</v>
      </c>
      <c r="G654" s="0" t="n">
        <f aca="false">IF(E654&gt;=90000,1,0)</f>
        <v>0</v>
      </c>
      <c r="H654" s="0" t="n">
        <f aca="false">IF(E654&gt;=100000,1,0)</f>
        <v>0</v>
      </c>
      <c r="I654" s="0" t="n">
        <f aca="false">Positions!$F$2*(G654-Positions!$G$2)-Positions!$F$3*(H654-Positions!$G$3)-Positions!$F$4*(F654-Positions!$G$4)</f>
        <v>-1620</v>
      </c>
      <c r="J654" s="0" t="n">
        <f aca="false">-I654</f>
        <v>1620</v>
      </c>
    </row>
    <row r="655" customFormat="false" ht="15" hidden="false" customHeight="false" outlineLevel="0" collapsed="false">
      <c r="B655" s="0" t="n">
        <f aca="true">NORMSINV(RAND())</f>
        <v>-2.05381929110215</v>
      </c>
      <c r="C655" s="0" t="n">
        <f aca="true">NORMSINV(RAND())</f>
        <v>1.41602575800481</v>
      </c>
      <c r="D655" s="0" t="n">
        <f aca="false">$C$7*EXP($C$8*B655)</f>
        <v>58358.2076162247</v>
      </c>
      <c r="E655" s="0" t="n">
        <f aca="false">$C$7*EXP($C$8*B655+$C$9*C655)</f>
        <v>89322.7759843842</v>
      </c>
      <c r="F655" s="0" t="n">
        <f aca="false">IF(D655&gt;=90000,1,0)</f>
        <v>0</v>
      </c>
      <c r="G655" s="0" t="n">
        <f aca="false">IF(E655&gt;=90000,1,0)</f>
        <v>0</v>
      </c>
      <c r="H655" s="0" t="n">
        <f aca="false">IF(E655&gt;=100000,1,0)</f>
        <v>0</v>
      </c>
      <c r="I655" s="0" t="n">
        <f aca="false">Positions!$F$2*(G655-Positions!$G$2)-Positions!$F$3*(H655-Positions!$G$3)-Positions!$F$4*(F655-Positions!$G$4)</f>
        <v>-1620</v>
      </c>
      <c r="J655" s="0" t="n">
        <f aca="false">-I655</f>
        <v>1620</v>
      </c>
    </row>
    <row r="656" customFormat="false" ht="15" hidden="false" customHeight="false" outlineLevel="0" collapsed="false">
      <c r="B656" s="0" t="n">
        <f aca="true">NORMSINV(RAND())</f>
        <v>-1.71919069679441</v>
      </c>
      <c r="C656" s="0" t="n">
        <f aca="true">NORMSINV(RAND())</f>
        <v>-0.825502685594362</v>
      </c>
      <c r="D656" s="0" t="n">
        <f aca="false">$C$7*EXP($C$8*B656)</f>
        <v>62281.176989622</v>
      </c>
      <c r="E656" s="0" t="n">
        <f aca="false">$C$7*EXP($C$8*B656+$C$9*C656)</f>
        <v>48594.6592147509</v>
      </c>
      <c r="F656" s="0" t="n">
        <f aca="false">IF(D656&gt;=90000,1,0)</f>
        <v>0</v>
      </c>
      <c r="G656" s="0" t="n">
        <f aca="false">IF(E656&gt;=90000,1,0)</f>
        <v>0</v>
      </c>
      <c r="H656" s="0" t="n">
        <f aca="false">IF(E656&gt;=100000,1,0)</f>
        <v>0</v>
      </c>
      <c r="I656" s="0" t="n">
        <f aca="false">Positions!$F$2*(G656-Positions!$G$2)-Positions!$F$3*(H656-Positions!$G$3)-Positions!$F$4*(F656-Positions!$G$4)</f>
        <v>-1620</v>
      </c>
      <c r="J656" s="0" t="n">
        <f aca="false">-I656</f>
        <v>1620</v>
      </c>
    </row>
    <row r="657" customFormat="false" ht="15" hidden="false" customHeight="false" outlineLevel="0" collapsed="false">
      <c r="B657" s="0" t="n">
        <f aca="true">NORMSINV(RAND())</f>
        <v>1.67126192024718</v>
      </c>
      <c r="C657" s="0" t="n">
        <f aca="true">NORMSINV(RAND())</f>
        <v>0.0596141210480103</v>
      </c>
      <c r="D657" s="0" t="n">
        <f aca="false">$C$7*EXP($C$8*B657)</f>
        <v>120402.292450733</v>
      </c>
      <c r="E657" s="0" t="n">
        <f aca="false">$C$7*EXP($C$8*B657+$C$9*C657)</f>
        <v>122579.345916614</v>
      </c>
      <c r="F657" s="0" t="n">
        <f aca="false">IF(D657&gt;=90000,1,0)</f>
        <v>1</v>
      </c>
      <c r="G657" s="0" t="n">
        <f aca="false">IF(E657&gt;=90000,1,0)</f>
        <v>1</v>
      </c>
      <c r="H657" s="0" t="n">
        <f aca="false">IF(E657&gt;=100000,1,0)</f>
        <v>1</v>
      </c>
      <c r="I657" s="0" t="n">
        <f aca="false">Positions!$F$2*(G657-Positions!$G$2)-Positions!$F$3*(H657-Positions!$G$3)-Positions!$F$4*(F657-Positions!$G$4)</f>
        <v>-1620</v>
      </c>
      <c r="J657" s="0" t="n">
        <f aca="false">-I657</f>
        <v>1620</v>
      </c>
    </row>
    <row r="658" customFormat="false" ht="15" hidden="false" customHeight="false" outlineLevel="0" collapsed="false">
      <c r="B658" s="0" t="n">
        <f aca="true">NORMSINV(RAND())</f>
        <v>1.56911854753704</v>
      </c>
      <c r="C658" s="0" t="n">
        <f aca="true">NORMSINV(RAND())</f>
        <v>0.0866380440769752</v>
      </c>
      <c r="D658" s="0" t="n">
        <f aca="false">$C$7*EXP($C$8*B658)</f>
        <v>118034.815977562</v>
      </c>
      <c r="E658" s="0" t="n">
        <f aca="false">$C$7*EXP($C$8*B658+$C$9*C658)</f>
        <v>121149.215981762</v>
      </c>
      <c r="F658" s="0" t="n">
        <f aca="false">IF(D658&gt;=90000,1,0)</f>
        <v>1</v>
      </c>
      <c r="G658" s="0" t="n">
        <f aca="false">IF(E658&gt;=90000,1,0)</f>
        <v>1</v>
      </c>
      <c r="H658" s="0" t="n">
        <f aca="false">IF(E658&gt;=100000,1,0)</f>
        <v>1</v>
      </c>
      <c r="I658" s="0" t="n">
        <f aca="false">Positions!$F$2*(G658-Positions!$G$2)-Positions!$F$3*(H658-Positions!$G$3)-Positions!$F$4*(F658-Positions!$G$4)</f>
        <v>-1620</v>
      </c>
      <c r="J658" s="0" t="n">
        <f aca="false">-I658</f>
        <v>1620</v>
      </c>
    </row>
    <row r="659" customFormat="false" ht="15" hidden="false" customHeight="false" outlineLevel="0" collapsed="false">
      <c r="B659" s="0" t="n">
        <f aca="true">NORMSINV(RAND())</f>
        <v>-0.858624894975084</v>
      </c>
      <c r="C659" s="0" t="n">
        <f aca="true">NORMSINV(RAND())</f>
        <v>1.50758417569333</v>
      </c>
      <c r="D659" s="0" t="n">
        <f aca="false">$C$7*EXP($C$8*B659)</f>
        <v>73624.0957165699</v>
      </c>
      <c r="E659" s="0" t="n">
        <f aca="false">$C$7*EXP($C$8*B659+$C$9*C659)</f>
        <v>115833.20403322</v>
      </c>
      <c r="F659" s="0" t="n">
        <f aca="false">IF(D659&gt;=90000,1,0)</f>
        <v>0</v>
      </c>
      <c r="G659" s="0" t="n">
        <f aca="false">IF(E659&gt;=90000,1,0)</f>
        <v>1</v>
      </c>
      <c r="H659" s="0" t="n">
        <f aca="false">IF(E659&gt;=100000,1,0)</f>
        <v>1</v>
      </c>
      <c r="I659" s="0" t="n">
        <f aca="false">Positions!$F$2*(G659-Positions!$G$2)-Positions!$F$3*(H659-Positions!$G$3)-Positions!$F$4*(F659-Positions!$G$4)</f>
        <v>2380</v>
      </c>
      <c r="J659" s="0" t="n">
        <f aca="false">-I659</f>
        <v>-2380</v>
      </c>
    </row>
    <row r="660" customFormat="false" ht="15" hidden="false" customHeight="false" outlineLevel="0" collapsed="false">
      <c r="B660" s="0" t="n">
        <f aca="true">NORMSINV(RAND())</f>
        <v>0.613680082007548</v>
      </c>
      <c r="C660" s="0" t="n">
        <f aca="true">NORMSINV(RAND())</f>
        <v>0.655836141733444</v>
      </c>
      <c r="D660" s="0" t="n">
        <f aca="false">$C$7*EXP($C$8*B660)</f>
        <v>98024.8642329445</v>
      </c>
      <c r="E660" s="0" t="n">
        <f aca="false">$C$7*EXP($C$8*B660+$C$9*C660)</f>
        <v>119386.378870706</v>
      </c>
      <c r="F660" s="0" t="n">
        <f aca="false">IF(D660&gt;=90000,1,0)</f>
        <v>1</v>
      </c>
      <c r="G660" s="0" t="n">
        <f aca="false">IF(E660&gt;=90000,1,0)</f>
        <v>1</v>
      </c>
      <c r="H660" s="0" t="n">
        <f aca="false">IF(E660&gt;=100000,1,0)</f>
        <v>1</v>
      </c>
      <c r="I660" s="0" t="n">
        <f aca="false">Positions!$F$2*(G660-Positions!$G$2)-Positions!$F$3*(H660-Positions!$G$3)-Positions!$F$4*(F660-Positions!$G$4)</f>
        <v>-1620</v>
      </c>
      <c r="J660" s="0" t="n">
        <f aca="false">-I660</f>
        <v>1620</v>
      </c>
    </row>
    <row r="661" customFormat="false" ht="15" hidden="false" customHeight="false" outlineLevel="0" collapsed="false">
      <c r="B661" s="0" t="n">
        <f aca="true">NORMSINV(RAND())</f>
        <v>0.0642517310538698</v>
      </c>
      <c r="C661" s="0" t="n">
        <f aca="true">NORMSINV(RAND())</f>
        <v>0.239278008424164</v>
      </c>
      <c r="D661" s="0" t="n">
        <f aca="false">$C$7*EXP($C$8*B661)</f>
        <v>88093.6173830389</v>
      </c>
      <c r="E661" s="0" t="n">
        <f aca="false">$C$7*EXP($C$8*B661+$C$9*C661)</f>
        <v>94663.3495541297</v>
      </c>
      <c r="F661" s="0" t="n">
        <f aca="false">IF(D661&gt;=90000,1,0)</f>
        <v>0</v>
      </c>
      <c r="G661" s="0" t="n">
        <f aca="false">IF(E661&gt;=90000,1,0)</f>
        <v>1</v>
      </c>
      <c r="H661" s="0" t="n">
        <f aca="false">IF(E661&gt;=100000,1,0)</f>
        <v>0</v>
      </c>
      <c r="I661" s="0" t="n">
        <f aca="false">Positions!$F$2*(G661-Positions!$G$2)-Positions!$F$3*(H661-Positions!$G$3)-Positions!$F$4*(F661-Positions!$G$4)</f>
        <v>8380</v>
      </c>
      <c r="J661" s="0" t="n">
        <f aca="false">-I661</f>
        <v>-8380</v>
      </c>
    </row>
    <row r="662" customFormat="false" ht="15" hidden="false" customHeight="false" outlineLevel="0" collapsed="false">
      <c r="B662" s="0" t="n">
        <f aca="true">NORMSINV(RAND())</f>
        <v>0.527904014866009</v>
      </c>
      <c r="C662" s="0" t="n">
        <f aca="true">NORMSINV(RAND())</f>
        <v>0.790600959131373</v>
      </c>
      <c r="D662" s="0" t="n">
        <f aca="false">$C$7*EXP($C$8*B662)</f>
        <v>96403.6813990773</v>
      </c>
      <c r="E662" s="0" t="n">
        <f aca="false">$C$7*EXP($C$8*B662+$C$9*C662)</f>
        <v>122265.946867912</v>
      </c>
      <c r="F662" s="0" t="n">
        <f aca="false">IF(D662&gt;=90000,1,0)</f>
        <v>1</v>
      </c>
      <c r="G662" s="0" t="n">
        <f aca="false">IF(E662&gt;=90000,1,0)</f>
        <v>1</v>
      </c>
      <c r="H662" s="0" t="n">
        <f aca="false">IF(E662&gt;=100000,1,0)</f>
        <v>1</v>
      </c>
      <c r="I662" s="0" t="n">
        <f aca="false">Positions!$F$2*(G662-Positions!$G$2)-Positions!$F$3*(H662-Positions!$G$3)-Positions!$F$4*(F662-Positions!$G$4)</f>
        <v>-1620</v>
      </c>
      <c r="J662" s="0" t="n">
        <f aca="false">-I662</f>
        <v>1620</v>
      </c>
    </row>
    <row r="663" customFormat="false" ht="15" hidden="false" customHeight="false" outlineLevel="0" collapsed="false">
      <c r="B663" s="0" t="n">
        <f aca="true">NORMSINV(RAND())</f>
        <v>0.328844953625401</v>
      </c>
      <c r="C663" s="0" t="n">
        <f aca="true">NORMSINV(RAND())</f>
        <v>-1.11745874813192</v>
      </c>
      <c r="D663" s="0" t="n">
        <f aca="false">$C$7*EXP($C$8*B663)</f>
        <v>92743.9884551598</v>
      </c>
      <c r="E663" s="0" t="n">
        <f aca="false">$C$7*EXP($C$8*B663+$C$9*C663)</f>
        <v>66283.1325846838</v>
      </c>
      <c r="F663" s="0" t="n">
        <f aca="false">IF(D663&gt;=90000,1,0)</f>
        <v>1</v>
      </c>
      <c r="G663" s="0" t="n">
        <f aca="false">IF(E663&gt;=90000,1,0)</f>
        <v>0</v>
      </c>
      <c r="H663" s="0" t="n">
        <f aca="false">IF(E663&gt;=100000,1,0)</f>
        <v>0</v>
      </c>
      <c r="I663" s="0" t="n">
        <f aca="false">Positions!$F$2*(G663-Positions!$G$2)-Positions!$F$3*(H663-Positions!$G$3)-Positions!$F$4*(F663-Positions!$G$4)</f>
        <v>-5620</v>
      </c>
      <c r="J663" s="0" t="n">
        <f aca="false">-I663</f>
        <v>5620</v>
      </c>
    </row>
    <row r="664" customFormat="false" ht="15" hidden="false" customHeight="false" outlineLevel="0" collapsed="false">
      <c r="B664" s="0" t="n">
        <f aca="true">NORMSINV(RAND())</f>
        <v>0.532938815426344</v>
      </c>
      <c r="C664" s="0" t="n">
        <f aca="true">NORMSINV(RAND())</f>
        <v>-0.126262510159865</v>
      </c>
      <c r="D664" s="0" t="n">
        <f aca="false">$C$7*EXP($C$8*B664)</f>
        <v>96498.0949579253</v>
      </c>
      <c r="E664" s="0" t="n">
        <f aca="false">$C$7*EXP($C$8*B664+$C$9*C664)</f>
        <v>92904.1978755377</v>
      </c>
      <c r="F664" s="0" t="n">
        <f aca="false">IF(D664&gt;=90000,1,0)</f>
        <v>1</v>
      </c>
      <c r="G664" s="0" t="n">
        <f aca="false">IF(E664&gt;=90000,1,0)</f>
        <v>1</v>
      </c>
      <c r="H664" s="0" t="n">
        <f aca="false">IF(E664&gt;=100000,1,0)</f>
        <v>0</v>
      </c>
      <c r="I664" s="0" t="n">
        <f aca="false">Positions!$F$2*(G664-Positions!$G$2)-Positions!$F$3*(H664-Positions!$G$3)-Positions!$F$4*(F664-Positions!$G$4)</f>
        <v>4380</v>
      </c>
      <c r="J664" s="0" t="n">
        <f aca="false">-I664</f>
        <v>-4380</v>
      </c>
    </row>
    <row r="665" customFormat="false" ht="15" hidden="false" customHeight="false" outlineLevel="0" collapsed="false">
      <c r="B665" s="0" t="n">
        <f aca="true">NORMSINV(RAND())</f>
        <v>0.827385042627294</v>
      </c>
      <c r="C665" s="0" t="n">
        <f aca="true">NORMSINV(RAND())</f>
        <v>0.73073837622118</v>
      </c>
      <c r="D665" s="0" t="n">
        <f aca="false">$C$7*EXP($C$8*B665)</f>
        <v>102183.493831212</v>
      </c>
      <c r="E665" s="0" t="n">
        <f aca="false">$C$7*EXP($C$8*B665+$C$9*C665)</f>
        <v>127285.128280577</v>
      </c>
      <c r="F665" s="0" t="n">
        <f aca="false">IF(D665&gt;=90000,1,0)</f>
        <v>1</v>
      </c>
      <c r="G665" s="0" t="n">
        <f aca="false">IF(E665&gt;=90000,1,0)</f>
        <v>1</v>
      </c>
      <c r="H665" s="0" t="n">
        <f aca="false">IF(E665&gt;=100000,1,0)</f>
        <v>1</v>
      </c>
      <c r="I665" s="0" t="n">
        <f aca="false">Positions!$F$2*(G665-Positions!$G$2)-Positions!$F$3*(H665-Positions!$G$3)-Positions!$F$4*(F665-Positions!$G$4)</f>
        <v>-1620</v>
      </c>
      <c r="J665" s="0" t="n">
        <f aca="false">-I665</f>
        <v>1620</v>
      </c>
    </row>
    <row r="666" customFormat="false" ht="15" hidden="false" customHeight="false" outlineLevel="0" collapsed="false">
      <c r="B666" s="0" t="n">
        <f aca="true">NORMSINV(RAND())</f>
        <v>1.94928188208823</v>
      </c>
      <c r="C666" s="0" t="n">
        <f aca="true">NORMSINV(RAND())</f>
        <v>1.40138097350497</v>
      </c>
      <c r="D666" s="0" t="n">
        <f aca="false">$C$7*EXP($C$8*B666)</f>
        <v>127089.534157308</v>
      </c>
      <c r="E666" s="0" t="n">
        <f aca="false">$C$7*EXP($C$8*B666+$C$9*C666)</f>
        <v>193668.147202246</v>
      </c>
      <c r="F666" s="0" t="n">
        <f aca="false">IF(D666&gt;=90000,1,0)</f>
        <v>1</v>
      </c>
      <c r="G666" s="0" t="n">
        <f aca="false">IF(E666&gt;=90000,1,0)</f>
        <v>1</v>
      </c>
      <c r="H666" s="0" t="n">
        <f aca="false">IF(E666&gt;=100000,1,0)</f>
        <v>1</v>
      </c>
      <c r="I666" s="0" t="n">
        <f aca="false">Positions!$F$2*(G666-Positions!$G$2)-Positions!$F$3*(H666-Positions!$G$3)-Positions!$F$4*(F666-Positions!$G$4)</f>
        <v>-1620</v>
      </c>
      <c r="J666" s="0" t="n">
        <f aca="false">-I666</f>
        <v>1620</v>
      </c>
    </row>
    <row r="667" customFormat="false" ht="15" hidden="false" customHeight="false" outlineLevel="0" collapsed="false">
      <c r="B667" s="0" t="n">
        <f aca="true">NORMSINV(RAND())</f>
        <v>1.57467215354991</v>
      </c>
      <c r="C667" s="0" t="n">
        <f aca="true">NORMSINV(RAND())</f>
        <v>0.143677826446118</v>
      </c>
      <c r="D667" s="0" t="n">
        <f aca="false">$C$7*EXP($C$8*B667)</f>
        <v>118162.332241024</v>
      </c>
      <c r="E667" s="0" t="n">
        <f aca="false">$C$7*EXP($C$8*B667+$C$9*C667)</f>
        <v>123377.510319483</v>
      </c>
      <c r="F667" s="0" t="n">
        <f aca="false">IF(D667&gt;=90000,1,0)</f>
        <v>1</v>
      </c>
      <c r="G667" s="0" t="n">
        <f aca="false">IF(E667&gt;=90000,1,0)</f>
        <v>1</v>
      </c>
      <c r="H667" s="0" t="n">
        <f aca="false">IF(E667&gt;=100000,1,0)</f>
        <v>1</v>
      </c>
      <c r="I667" s="0" t="n">
        <f aca="false">Positions!$F$2*(G667-Positions!$G$2)-Positions!$F$3*(H667-Positions!$G$3)-Positions!$F$4*(F667-Positions!$G$4)</f>
        <v>-1620</v>
      </c>
      <c r="J667" s="0" t="n">
        <f aca="false">-I667</f>
        <v>1620</v>
      </c>
    </row>
    <row r="668" customFormat="false" ht="15" hidden="false" customHeight="false" outlineLevel="0" collapsed="false">
      <c r="B668" s="0" t="n">
        <f aca="true">NORMSINV(RAND())</f>
        <v>-0.791180563511414</v>
      </c>
      <c r="C668" s="0" t="n">
        <f aca="true">NORMSINV(RAND())</f>
        <v>0.0569115112763277</v>
      </c>
      <c r="D668" s="0" t="n">
        <f aca="false">$C$7*EXP($C$8*B668)</f>
        <v>74595.861986581</v>
      </c>
      <c r="E668" s="0" t="n">
        <f aca="false">$C$7*EXP($C$8*B668+$C$9*C668)</f>
        <v>75882.9940916288</v>
      </c>
      <c r="F668" s="0" t="n">
        <f aca="false">IF(D668&gt;=90000,1,0)</f>
        <v>0</v>
      </c>
      <c r="G668" s="0" t="n">
        <f aca="false">IF(E668&gt;=90000,1,0)</f>
        <v>0</v>
      </c>
      <c r="H668" s="0" t="n">
        <f aca="false">IF(E668&gt;=100000,1,0)</f>
        <v>0</v>
      </c>
      <c r="I668" s="0" t="n">
        <f aca="false">Positions!$F$2*(G668-Positions!$G$2)-Positions!$F$3*(H668-Positions!$G$3)-Positions!$F$4*(F668-Positions!$G$4)</f>
        <v>-1620</v>
      </c>
      <c r="J668" s="0" t="n">
        <f aca="false">-I668</f>
        <v>1620</v>
      </c>
    </row>
    <row r="669" customFormat="false" ht="15" hidden="false" customHeight="false" outlineLevel="0" collapsed="false">
      <c r="B669" s="0" t="n">
        <f aca="true">NORMSINV(RAND())</f>
        <v>-0.409334041355166</v>
      </c>
      <c r="C669" s="0" t="n">
        <f aca="true">NORMSINV(RAND())</f>
        <v>-2.23221090276854</v>
      </c>
      <c r="D669" s="0" t="n">
        <f aca="false">$C$7*EXP($C$8*B669)</f>
        <v>80344.5679643425</v>
      </c>
      <c r="E669" s="0" t="n">
        <f aca="false">$C$7*EXP($C$8*B669+$C$9*C669)</f>
        <v>41071.8603709017</v>
      </c>
      <c r="F669" s="0" t="n">
        <f aca="false">IF(D669&gt;=90000,1,0)</f>
        <v>0</v>
      </c>
      <c r="G669" s="0" t="n">
        <f aca="false">IF(E669&gt;=90000,1,0)</f>
        <v>0</v>
      </c>
      <c r="H669" s="0" t="n">
        <f aca="false">IF(E669&gt;=100000,1,0)</f>
        <v>0</v>
      </c>
      <c r="I669" s="0" t="n">
        <f aca="false">Positions!$F$2*(G669-Positions!$G$2)-Positions!$F$3*(H669-Positions!$G$3)-Positions!$F$4*(F669-Positions!$G$4)</f>
        <v>-1620</v>
      </c>
      <c r="J669" s="0" t="n">
        <f aca="false">-I669</f>
        <v>1620</v>
      </c>
    </row>
    <row r="670" customFormat="false" ht="15" hidden="false" customHeight="false" outlineLevel="0" collapsed="false">
      <c r="B670" s="0" t="n">
        <f aca="true">NORMSINV(RAND())</f>
        <v>0.969984321351877</v>
      </c>
      <c r="C670" s="0" t="n">
        <f aca="true">NORMSINV(RAND())</f>
        <v>0.0113179390716694</v>
      </c>
      <c r="D670" s="0" t="n">
        <f aca="false">$C$7*EXP($C$8*B670)</f>
        <v>105056.113815786</v>
      </c>
      <c r="E670" s="0" t="n">
        <f aca="false">$C$7*EXP($C$8*B670+$C$9*C670)</f>
        <v>105414.140811843</v>
      </c>
      <c r="F670" s="0" t="n">
        <f aca="false">IF(D670&gt;=90000,1,0)</f>
        <v>1</v>
      </c>
      <c r="G670" s="0" t="n">
        <f aca="false">IF(E670&gt;=90000,1,0)</f>
        <v>1</v>
      </c>
      <c r="H670" s="0" t="n">
        <f aca="false">IF(E670&gt;=100000,1,0)</f>
        <v>1</v>
      </c>
      <c r="I670" s="0" t="n">
        <f aca="false">Positions!$F$2*(G670-Positions!$G$2)-Positions!$F$3*(H670-Positions!$G$3)-Positions!$F$4*(F670-Positions!$G$4)</f>
        <v>-1620</v>
      </c>
      <c r="J670" s="0" t="n">
        <f aca="false">-I670</f>
        <v>1620</v>
      </c>
    </row>
    <row r="671" customFormat="false" ht="15" hidden="false" customHeight="false" outlineLevel="0" collapsed="false">
      <c r="B671" s="0" t="n">
        <f aca="true">NORMSINV(RAND())</f>
        <v>-1.04534951435251</v>
      </c>
      <c r="C671" s="0" t="n">
        <f aca="true">NORMSINV(RAND())</f>
        <v>0.0565475226740534</v>
      </c>
      <c r="D671" s="0" t="n">
        <f aca="false">$C$7*EXP($C$8*B671)</f>
        <v>70999.2237869104</v>
      </c>
      <c r="E671" s="0" t="n">
        <f aca="false">$C$7*EXP($C$8*B671+$C$9*C671)</f>
        <v>72216.3948681994</v>
      </c>
      <c r="F671" s="0" t="n">
        <f aca="false">IF(D671&gt;=90000,1,0)</f>
        <v>0</v>
      </c>
      <c r="G671" s="0" t="n">
        <f aca="false">IF(E671&gt;=90000,1,0)</f>
        <v>0</v>
      </c>
      <c r="H671" s="0" t="n">
        <f aca="false">IF(E671&gt;=100000,1,0)</f>
        <v>0</v>
      </c>
      <c r="I671" s="0" t="n">
        <f aca="false">Positions!$F$2*(G671-Positions!$G$2)-Positions!$F$3*(H671-Positions!$G$3)-Positions!$F$4*(F671-Positions!$G$4)</f>
        <v>-1620</v>
      </c>
      <c r="J671" s="0" t="n">
        <f aca="false">-I671</f>
        <v>1620</v>
      </c>
    </row>
    <row r="672" customFormat="false" ht="15" hidden="false" customHeight="false" outlineLevel="0" collapsed="false">
      <c r="B672" s="0" t="n">
        <f aca="true">NORMSINV(RAND())</f>
        <v>0.243561969609914</v>
      </c>
      <c r="C672" s="0" t="n">
        <f aca="true">NORMSINV(RAND())</f>
        <v>0.0154943383437366</v>
      </c>
      <c r="D672" s="0" t="n">
        <f aca="false">$C$7*EXP($C$8*B672)</f>
        <v>91218.8877104288</v>
      </c>
      <c r="E672" s="0" t="n">
        <f aca="false">$C$7*EXP($C$8*B672+$C$9*C672)</f>
        <v>91644.7387323825</v>
      </c>
      <c r="F672" s="0" t="n">
        <f aca="false">IF(D672&gt;=90000,1,0)</f>
        <v>1</v>
      </c>
      <c r="G672" s="0" t="n">
        <f aca="false">IF(E672&gt;=90000,1,0)</f>
        <v>1</v>
      </c>
      <c r="H672" s="0" t="n">
        <f aca="false">IF(E672&gt;=100000,1,0)</f>
        <v>0</v>
      </c>
      <c r="I672" s="0" t="n">
        <f aca="false">Positions!$F$2*(G672-Positions!$G$2)-Positions!$F$3*(H672-Positions!$G$3)-Positions!$F$4*(F672-Positions!$G$4)</f>
        <v>4380</v>
      </c>
      <c r="J672" s="0" t="n">
        <f aca="false">-I672</f>
        <v>-4380</v>
      </c>
    </row>
    <row r="673" customFormat="false" ht="15" hidden="false" customHeight="false" outlineLevel="0" collapsed="false">
      <c r="B673" s="0" t="n">
        <f aca="true">NORMSINV(RAND())</f>
        <v>0.120171777361672</v>
      </c>
      <c r="C673" s="0" t="n">
        <f aca="true">NORMSINV(RAND())</f>
        <v>0.788781500760639</v>
      </c>
      <c r="D673" s="0" t="n">
        <f aca="false">$C$7*EXP($C$8*B673)</f>
        <v>89056.6053300751</v>
      </c>
      <c r="E673" s="0" t="n">
        <f aca="false">$C$7*EXP($C$8*B673+$C$9*C673)</f>
        <v>112886.109430089</v>
      </c>
      <c r="F673" s="0" t="n">
        <f aca="false">IF(D673&gt;=90000,1,0)</f>
        <v>0</v>
      </c>
      <c r="G673" s="0" t="n">
        <f aca="false">IF(E673&gt;=90000,1,0)</f>
        <v>1</v>
      </c>
      <c r="H673" s="0" t="n">
        <f aca="false">IF(E673&gt;=100000,1,0)</f>
        <v>1</v>
      </c>
      <c r="I673" s="0" t="n">
        <f aca="false">Positions!$F$2*(G673-Positions!$G$2)-Positions!$F$3*(H673-Positions!$G$3)-Positions!$F$4*(F673-Positions!$G$4)</f>
        <v>2380</v>
      </c>
      <c r="J673" s="0" t="n">
        <f aca="false">-I673</f>
        <v>-2380</v>
      </c>
    </row>
    <row r="674" customFormat="false" ht="15" hidden="false" customHeight="false" outlineLevel="0" collapsed="false">
      <c r="B674" s="0" t="n">
        <f aca="true">NORMSINV(RAND())</f>
        <v>-0.536514595341139</v>
      </c>
      <c r="C674" s="0" t="n">
        <f aca="true">NORMSINV(RAND())</f>
        <v>-1.61773500462993</v>
      </c>
      <c r="D674" s="0" t="n">
        <f aca="false">$C$7*EXP($C$8*B674)</f>
        <v>78382.2704415427</v>
      </c>
      <c r="E674" s="0" t="n">
        <f aca="false">$C$7*EXP($C$8*B674+$C$9*C674)</f>
        <v>48197.5208828431</v>
      </c>
      <c r="F674" s="0" t="n">
        <f aca="false">IF(D674&gt;=90000,1,0)</f>
        <v>0</v>
      </c>
      <c r="G674" s="0" t="n">
        <f aca="false">IF(E674&gt;=90000,1,0)</f>
        <v>0</v>
      </c>
      <c r="H674" s="0" t="n">
        <f aca="false">IF(E674&gt;=100000,1,0)</f>
        <v>0</v>
      </c>
      <c r="I674" s="0" t="n">
        <f aca="false">Positions!$F$2*(G674-Positions!$G$2)-Positions!$F$3*(H674-Positions!$G$3)-Positions!$F$4*(F674-Positions!$G$4)</f>
        <v>-1620</v>
      </c>
      <c r="J674" s="0" t="n">
        <f aca="false">-I674</f>
        <v>1620</v>
      </c>
    </row>
    <row r="675" customFormat="false" ht="15" hidden="false" customHeight="false" outlineLevel="0" collapsed="false">
      <c r="B675" s="0" t="n">
        <f aca="true">NORMSINV(RAND())</f>
        <v>0.166820261822823</v>
      </c>
      <c r="C675" s="0" t="n">
        <f aca="true">NORMSINV(RAND())</f>
        <v>1.10048139626149</v>
      </c>
      <c r="D675" s="0" t="n">
        <f aca="false">$C$7*EXP($C$8*B675)</f>
        <v>89867.9781982757</v>
      </c>
      <c r="E675" s="0" t="n">
        <f aca="false">$C$7*EXP($C$8*B675+$C$9*C675)</f>
        <v>125104.04276312</v>
      </c>
      <c r="F675" s="0" t="n">
        <f aca="false">IF(D675&gt;=90000,1,0)</f>
        <v>0</v>
      </c>
      <c r="G675" s="0" t="n">
        <f aca="false">IF(E675&gt;=90000,1,0)</f>
        <v>1</v>
      </c>
      <c r="H675" s="0" t="n">
        <f aca="false">IF(E675&gt;=100000,1,0)</f>
        <v>1</v>
      </c>
      <c r="I675" s="0" t="n">
        <f aca="false">Positions!$F$2*(G675-Positions!$G$2)-Positions!$F$3*(H675-Positions!$G$3)-Positions!$F$4*(F675-Positions!$G$4)</f>
        <v>2380</v>
      </c>
      <c r="J675" s="0" t="n">
        <f aca="false">-I675</f>
        <v>-2380</v>
      </c>
    </row>
    <row r="676" customFormat="false" ht="15" hidden="false" customHeight="false" outlineLevel="0" collapsed="false">
      <c r="B676" s="0" t="n">
        <f aca="true">NORMSINV(RAND())</f>
        <v>-1.44487096200698</v>
      </c>
      <c r="C676" s="0" t="n">
        <f aca="true">NORMSINV(RAND())</f>
        <v>1.43187486882545</v>
      </c>
      <c r="D676" s="0" t="n">
        <f aca="false">$C$7*EXP($C$8*B676)</f>
        <v>65693.0474512933</v>
      </c>
      <c r="E676" s="0" t="n">
        <f aca="false">$C$7*EXP($C$8*B676+$C$9*C676)</f>
        <v>101029.628508335</v>
      </c>
      <c r="F676" s="0" t="n">
        <f aca="false">IF(D676&gt;=90000,1,0)</f>
        <v>0</v>
      </c>
      <c r="G676" s="0" t="n">
        <f aca="false">IF(E676&gt;=90000,1,0)</f>
        <v>1</v>
      </c>
      <c r="H676" s="0" t="n">
        <f aca="false">IF(E676&gt;=100000,1,0)</f>
        <v>1</v>
      </c>
      <c r="I676" s="0" t="n">
        <f aca="false">Positions!$F$2*(G676-Positions!$G$2)-Positions!$F$3*(H676-Positions!$G$3)-Positions!$F$4*(F676-Positions!$G$4)</f>
        <v>2380</v>
      </c>
      <c r="J676" s="0" t="n">
        <f aca="false">-I676</f>
        <v>-2380</v>
      </c>
    </row>
    <row r="677" customFormat="false" ht="15" hidden="false" customHeight="false" outlineLevel="0" collapsed="false">
      <c r="B677" s="0" t="n">
        <f aca="true">NORMSINV(RAND())</f>
        <v>0.406756963855016</v>
      </c>
      <c r="C677" s="0" t="n">
        <f aca="true">NORMSINV(RAND())</f>
        <v>-0.166888977170509</v>
      </c>
      <c r="D677" s="0" t="n">
        <f aca="false">$C$7*EXP($C$8*B677)</f>
        <v>94159.5525530297</v>
      </c>
      <c r="E677" s="0" t="n">
        <f aca="false">$C$7*EXP($C$8*B677+$C$9*C677)</f>
        <v>89552.4049731693</v>
      </c>
      <c r="F677" s="0" t="n">
        <f aca="false">IF(D677&gt;=90000,1,0)</f>
        <v>1</v>
      </c>
      <c r="G677" s="0" t="n">
        <f aca="false">IF(E677&gt;=90000,1,0)</f>
        <v>0</v>
      </c>
      <c r="H677" s="0" t="n">
        <f aca="false">IF(E677&gt;=100000,1,0)</f>
        <v>0</v>
      </c>
      <c r="I677" s="0" t="n">
        <f aca="false">Positions!$F$2*(G677-Positions!$G$2)-Positions!$F$3*(H677-Positions!$G$3)-Positions!$F$4*(F677-Positions!$G$4)</f>
        <v>-5620</v>
      </c>
      <c r="J677" s="0" t="n">
        <f aca="false">-I677</f>
        <v>5620</v>
      </c>
    </row>
    <row r="678" customFormat="false" ht="15" hidden="false" customHeight="false" outlineLevel="0" collapsed="false">
      <c r="B678" s="0" t="n">
        <f aca="true">NORMSINV(RAND())</f>
        <v>-1.1687485906663</v>
      </c>
      <c r="C678" s="0" t="n">
        <f aca="true">NORMSINV(RAND())</f>
        <v>-0.077255348589689</v>
      </c>
      <c r="D678" s="0" t="n">
        <f aca="false">$C$7*EXP($C$8*B678)</f>
        <v>69316.1152133003</v>
      </c>
      <c r="E678" s="0" t="n">
        <f aca="false">$C$7*EXP($C$8*B678+$C$9*C678)</f>
        <v>67724.9405663243</v>
      </c>
      <c r="F678" s="0" t="n">
        <f aca="false">IF(D678&gt;=90000,1,0)</f>
        <v>0</v>
      </c>
      <c r="G678" s="0" t="n">
        <f aca="false">IF(E678&gt;=90000,1,0)</f>
        <v>0</v>
      </c>
      <c r="H678" s="0" t="n">
        <f aca="false">IF(E678&gt;=100000,1,0)</f>
        <v>0</v>
      </c>
      <c r="I678" s="0" t="n">
        <f aca="false">Positions!$F$2*(G678-Positions!$G$2)-Positions!$F$3*(H678-Positions!$G$3)-Positions!$F$4*(F678-Positions!$G$4)</f>
        <v>-1620</v>
      </c>
      <c r="J678" s="0" t="n">
        <f aca="false">-I678</f>
        <v>1620</v>
      </c>
    </row>
    <row r="679" customFormat="false" ht="15" hidden="false" customHeight="false" outlineLevel="0" collapsed="false">
      <c r="B679" s="0" t="n">
        <f aca="true">NORMSINV(RAND())</f>
        <v>1.42855661459519</v>
      </c>
      <c r="C679" s="0" t="n">
        <f aca="true">NORMSINV(RAND())</f>
        <v>-0.00130729205063106</v>
      </c>
      <c r="D679" s="0" t="n">
        <f aca="false">$C$7*EXP($C$8*B679)</f>
        <v>114852.79540091</v>
      </c>
      <c r="E679" s="0" t="n">
        <f aca="false">$C$7*EXP($C$8*B679+$C$9*C679)</f>
        <v>114807.670426193</v>
      </c>
      <c r="F679" s="0" t="n">
        <f aca="false">IF(D679&gt;=90000,1,0)</f>
        <v>1</v>
      </c>
      <c r="G679" s="0" t="n">
        <f aca="false">IF(E679&gt;=90000,1,0)</f>
        <v>1</v>
      </c>
      <c r="H679" s="0" t="n">
        <f aca="false">IF(E679&gt;=100000,1,0)</f>
        <v>1</v>
      </c>
      <c r="I679" s="0" t="n">
        <f aca="false">Positions!$F$2*(G679-Positions!$G$2)-Positions!$F$3*(H679-Positions!$G$3)-Positions!$F$4*(F679-Positions!$G$4)</f>
        <v>-1620</v>
      </c>
      <c r="J679" s="0" t="n">
        <f aca="false">-I679</f>
        <v>1620</v>
      </c>
    </row>
    <row r="680" customFormat="false" ht="15" hidden="false" customHeight="false" outlineLevel="0" collapsed="false">
      <c r="B680" s="0" t="n">
        <f aca="true">NORMSINV(RAND())</f>
        <v>0.943892943560519</v>
      </c>
      <c r="C680" s="0" t="n">
        <f aca="true">NORMSINV(RAND())</f>
        <v>0.365316858305221</v>
      </c>
      <c r="D680" s="0" t="n">
        <f aca="false">$C$7*EXP($C$8*B680)</f>
        <v>104524.5404924</v>
      </c>
      <c r="E680" s="0" t="n">
        <f aca="false">$C$7*EXP($C$8*B680+$C$9*C680)</f>
        <v>116656.755568475</v>
      </c>
      <c r="F680" s="0" t="n">
        <f aca="false">IF(D680&gt;=90000,1,0)</f>
        <v>1</v>
      </c>
      <c r="G680" s="0" t="n">
        <f aca="false">IF(E680&gt;=90000,1,0)</f>
        <v>1</v>
      </c>
      <c r="H680" s="0" t="n">
        <f aca="false">IF(E680&gt;=100000,1,0)</f>
        <v>1</v>
      </c>
      <c r="I680" s="0" t="n">
        <f aca="false">Positions!$F$2*(G680-Positions!$G$2)-Positions!$F$3*(H680-Positions!$G$3)-Positions!$F$4*(F680-Positions!$G$4)</f>
        <v>-1620</v>
      </c>
      <c r="J680" s="0" t="n">
        <f aca="false">-I680</f>
        <v>1620</v>
      </c>
    </row>
    <row r="681" customFormat="false" ht="15" hidden="false" customHeight="false" outlineLevel="0" collapsed="false">
      <c r="B681" s="0" t="n">
        <f aca="true">NORMSINV(RAND())</f>
        <v>-1.66045569829786</v>
      </c>
      <c r="C681" s="0" t="n">
        <f aca="true">NORMSINV(RAND())</f>
        <v>-0.729638029746769</v>
      </c>
      <c r="D681" s="0" t="n">
        <f aca="false">$C$7*EXP($C$8*B681)</f>
        <v>62996.4662783611</v>
      </c>
      <c r="E681" s="0" t="n">
        <f aca="false">$C$7*EXP($C$8*B681+$C$9*C681)</f>
        <v>50589.7951545451</v>
      </c>
      <c r="F681" s="0" t="n">
        <f aca="false">IF(D681&gt;=90000,1,0)</f>
        <v>0</v>
      </c>
      <c r="G681" s="0" t="n">
        <f aca="false">IF(E681&gt;=90000,1,0)</f>
        <v>0</v>
      </c>
      <c r="H681" s="0" t="n">
        <f aca="false">IF(E681&gt;=100000,1,0)</f>
        <v>0</v>
      </c>
      <c r="I681" s="0" t="n">
        <f aca="false">Positions!$F$2*(G681-Positions!$G$2)-Positions!$F$3*(H681-Positions!$G$3)-Positions!$F$4*(F681-Positions!$G$4)</f>
        <v>-1620</v>
      </c>
      <c r="J681" s="0" t="n">
        <f aca="false">-I681</f>
        <v>1620</v>
      </c>
    </row>
    <row r="682" customFormat="false" ht="15" hidden="false" customHeight="false" outlineLevel="0" collapsed="false">
      <c r="B682" s="0" t="n">
        <f aca="true">NORMSINV(RAND())</f>
        <v>-1.1945134727623</v>
      </c>
      <c r="C682" s="0" t="n">
        <f aca="true">NORMSINV(RAND())</f>
        <v>1.03983199709912</v>
      </c>
      <c r="D682" s="0" t="n">
        <f aca="false">$C$7*EXP($C$8*B682)</f>
        <v>68969.7605972394</v>
      </c>
      <c r="E682" s="0" t="n">
        <f aca="false">$C$7*EXP($C$8*B682+$C$9*C682)</f>
        <v>94277.3558534415</v>
      </c>
      <c r="F682" s="0" t="n">
        <f aca="false">IF(D682&gt;=90000,1,0)</f>
        <v>0</v>
      </c>
      <c r="G682" s="0" t="n">
        <f aca="false">IF(E682&gt;=90000,1,0)</f>
        <v>1</v>
      </c>
      <c r="H682" s="0" t="n">
        <f aca="false">IF(E682&gt;=100000,1,0)</f>
        <v>0</v>
      </c>
      <c r="I682" s="0" t="n">
        <f aca="false">Positions!$F$2*(G682-Positions!$G$2)-Positions!$F$3*(H682-Positions!$G$3)-Positions!$F$4*(F682-Positions!$G$4)</f>
        <v>8380</v>
      </c>
      <c r="J682" s="0" t="n">
        <f aca="false">-I682</f>
        <v>-8380</v>
      </c>
    </row>
    <row r="683" customFormat="false" ht="15" hidden="false" customHeight="false" outlineLevel="0" collapsed="false">
      <c r="B683" s="0" t="n">
        <f aca="true">NORMSINV(RAND())</f>
        <v>1.98786230432381</v>
      </c>
      <c r="C683" s="0" t="n">
        <f aca="true">NORMSINV(RAND())</f>
        <v>-3.42483480565614</v>
      </c>
      <c r="D683" s="0" t="n">
        <f aca="false">$C$7*EXP($C$8*B683)</f>
        <v>128046.403146879</v>
      </c>
      <c r="E683" s="0" t="n">
        <f aca="false">$C$7*EXP($C$8*B683+$C$9*C683)</f>
        <v>45736.1690894088</v>
      </c>
      <c r="F683" s="0" t="n">
        <f aca="false">IF(D683&gt;=90000,1,0)</f>
        <v>1</v>
      </c>
      <c r="G683" s="0" t="n">
        <f aca="false">IF(E683&gt;=90000,1,0)</f>
        <v>0</v>
      </c>
      <c r="H683" s="0" t="n">
        <f aca="false">IF(E683&gt;=100000,1,0)</f>
        <v>0</v>
      </c>
      <c r="I683" s="0" t="n">
        <f aca="false">Positions!$F$2*(G683-Positions!$G$2)-Positions!$F$3*(H683-Positions!$G$3)-Positions!$F$4*(F683-Positions!$G$4)</f>
        <v>-5620</v>
      </c>
      <c r="J683" s="0" t="n">
        <f aca="false">-I683</f>
        <v>5620</v>
      </c>
    </row>
    <row r="684" customFormat="false" ht="15" hidden="false" customHeight="false" outlineLevel="0" collapsed="false">
      <c r="B684" s="0" t="n">
        <f aca="true">NORMSINV(RAND())</f>
        <v>0.469330707236252</v>
      </c>
      <c r="C684" s="0" t="n">
        <f aca="true">NORMSINV(RAND())</f>
        <v>0.448259450828671</v>
      </c>
      <c r="D684" s="0" t="n">
        <f aca="false">$C$7*EXP($C$8*B684)</f>
        <v>95312.068265358</v>
      </c>
      <c r="E684" s="0" t="n">
        <f aca="false">$C$7*EXP($C$8*B684+$C$9*C684)</f>
        <v>109060.520230378</v>
      </c>
      <c r="F684" s="0" t="n">
        <f aca="false">IF(D684&gt;=90000,1,0)</f>
        <v>1</v>
      </c>
      <c r="G684" s="0" t="n">
        <f aca="false">IF(E684&gt;=90000,1,0)</f>
        <v>1</v>
      </c>
      <c r="H684" s="0" t="n">
        <f aca="false">IF(E684&gt;=100000,1,0)</f>
        <v>1</v>
      </c>
      <c r="I684" s="0" t="n">
        <f aca="false">Positions!$F$2*(G684-Positions!$G$2)-Positions!$F$3*(H684-Positions!$G$3)-Positions!$F$4*(F684-Positions!$G$4)</f>
        <v>-1620</v>
      </c>
      <c r="J684" s="0" t="n">
        <f aca="false">-I684</f>
        <v>1620</v>
      </c>
    </row>
    <row r="685" customFormat="false" ht="15" hidden="false" customHeight="false" outlineLevel="0" collapsed="false">
      <c r="B685" s="0" t="n">
        <f aca="true">NORMSINV(RAND())</f>
        <v>-0.28356076807495</v>
      </c>
      <c r="C685" s="0" t="n">
        <f aca="true">NORMSINV(RAND())</f>
        <v>-1.30491288144933</v>
      </c>
      <c r="D685" s="0" t="n">
        <f aca="false">$C$7*EXP($C$8*B685)</f>
        <v>82333.4614762643</v>
      </c>
      <c r="E685" s="0" t="n">
        <f aca="false">$C$7*EXP($C$8*B685+$C$9*C685)</f>
        <v>55618.8166841161</v>
      </c>
      <c r="F685" s="0" t="n">
        <f aca="false">IF(D685&gt;=90000,1,0)</f>
        <v>0</v>
      </c>
      <c r="G685" s="0" t="n">
        <f aca="false">IF(E685&gt;=90000,1,0)</f>
        <v>0</v>
      </c>
      <c r="H685" s="0" t="n">
        <f aca="false">IF(E685&gt;=100000,1,0)</f>
        <v>0</v>
      </c>
      <c r="I685" s="0" t="n">
        <f aca="false">Positions!$F$2*(G685-Positions!$G$2)-Positions!$F$3*(H685-Positions!$G$3)-Positions!$F$4*(F685-Positions!$G$4)</f>
        <v>-1620</v>
      </c>
      <c r="J685" s="0" t="n">
        <f aca="false">-I685</f>
        <v>1620</v>
      </c>
    </row>
    <row r="686" customFormat="false" ht="15" hidden="false" customHeight="false" outlineLevel="0" collapsed="false">
      <c r="B686" s="0" t="n">
        <f aca="true">NORMSINV(RAND())</f>
        <v>1.67729145302465</v>
      </c>
      <c r="C686" s="0" t="n">
        <f aca="true">NORMSINV(RAND())</f>
        <v>-0.342413970412746</v>
      </c>
      <c r="D686" s="0" t="n">
        <f aca="false">$C$7*EXP($C$8*B686)</f>
        <v>120543.519829146</v>
      </c>
      <c r="E686" s="0" t="n">
        <f aca="false">$C$7*EXP($C$8*B686+$C$9*C686)</f>
        <v>108753.234675424</v>
      </c>
      <c r="F686" s="0" t="n">
        <f aca="false">IF(D686&gt;=90000,1,0)</f>
        <v>1</v>
      </c>
      <c r="G686" s="0" t="n">
        <f aca="false">IF(E686&gt;=90000,1,0)</f>
        <v>1</v>
      </c>
      <c r="H686" s="0" t="n">
        <f aca="false">IF(E686&gt;=100000,1,0)</f>
        <v>1</v>
      </c>
      <c r="I686" s="0" t="n">
        <f aca="false">Positions!$F$2*(G686-Positions!$G$2)-Positions!$F$3*(H686-Positions!$G$3)-Positions!$F$4*(F686-Positions!$G$4)</f>
        <v>-1620</v>
      </c>
      <c r="J686" s="0" t="n">
        <f aca="false">-I686</f>
        <v>1620</v>
      </c>
    </row>
    <row r="687" customFormat="false" ht="15" hidden="false" customHeight="false" outlineLevel="0" collapsed="false">
      <c r="B687" s="0" t="n">
        <f aca="true">NORMSINV(RAND())</f>
        <v>0.349851840104336</v>
      </c>
      <c r="C687" s="0" t="n">
        <f aca="true">NORMSINV(RAND())</f>
        <v>-0.234888270798245</v>
      </c>
      <c r="D687" s="0" t="n">
        <f aca="false">$C$7*EXP($C$8*B687)</f>
        <v>93123.5485382575</v>
      </c>
      <c r="E687" s="0" t="n">
        <f aca="false">$C$7*EXP($C$8*B687+$C$9*C687)</f>
        <v>86775.1089125763</v>
      </c>
      <c r="F687" s="0" t="n">
        <f aca="false">IF(D687&gt;=90000,1,0)</f>
        <v>1</v>
      </c>
      <c r="G687" s="0" t="n">
        <f aca="false">IF(E687&gt;=90000,1,0)</f>
        <v>0</v>
      </c>
      <c r="H687" s="0" t="n">
        <f aca="false">IF(E687&gt;=100000,1,0)</f>
        <v>0</v>
      </c>
      <c r="I687" s="0" t="n">
        <f aca="false">Positions!$F$2*(G687-Positions!$G$2)-Positions!$F$3*(H687-Positions!$G$3)-Positions!$F$4*(F687-Positions!$G$4)</f>
        <v>-5620</v>
      </c>
      <c r="J687" s="0" t="n">
        <f aca="false">-I687</f>
        <v>5620</v>
      </c>
    </row>
    <row r="688" customFormat="false" ht="15" hidden="false" customHeight="false" outlineLevel="0" collapsed="false">
      <c r="B688" s="0" t="n">
        <f aca="true">NORMSINV(RAND())</f>
        <v>-0.328814116926823</v>
      </c>
      <c r="C688" s="0" t="n">
        <f aca="true">NORMSINV(RAND())</f>
        <v>1.98952650541192</v>
      </c>
      <c r="D688" s="0" t="n">
        <f aca="false">$C$7*EXP($C$8*B688)</f>
        <v>81612.2479196551</v>
      </c>
      <c r="E688" s="0" t="n">
        <f aca="false">$C$7*EXP($C$8*B688+$C$9*C688)</f>
        <v>148417.585435756</v>
      </c>
      <c r="F688" s="0" t="n">
        <f aca="false">IF(D688&gt;=90000,1,0)</f>
        <v>0</v>
      </c>
      <c r="G688" s="0" t="n">
        <f aca="false">IF(E688&gt;=90000,1,0)</f>
        <v>1</v>
      </c>
      <c r="H688" s="0" t="n">
        <f aca="false">IF(E688&gt;=100000,1,0)</f>
        <v>1</v>
      </c>
      <c r="I688" s="0" t="n">
        <f aca="false">Positions!$F$2*(G688-Positions!$G$2)-Positions!$F$3*(H688-Positions!$G$3)-Positions!$F$4*(F688-Positions!$G$4)</f>
        <v>2380</v>
      </c>
      <c r="J688" s="0" t="n">
        <f aca="false">-I688</f>
        <v>-2380</v>
      </c>
    </row>
    <row r="689" customFormat="false" ht="15" hidden="false" customHeight="false" outlineLevel="0" collapsed="false">
      <c r="B689" s="0" t="n">
        <f aca="true">NORMSINV(RAND())</f>
        <v>-1.43461989182452</v>
      </c>
      <c r="C689" s="0" t="n">
        <f aca="true">NORMSINV(RAND())</f>
        <v>0.785728953777645</v>
      </c>
      <c r="D689" s="0" t="n">
        <f aca="false">$C$7*EXP($C$8*B689)</f>
        <v>65824.1066081929</v>
      </c>
      <c r="E689" s="0" t="n">
        <f aca="false">$C$7*EXP($C$8*B689+$C$9*C689)</f>
        <v>83360.6008666689</v>
      </c>
      <c r="F689" s="0" t="n">
        <f aca="false">IF(D689&gt;=90000,1,0)</f>
        <v>0</v>
      </c>
      <c r="G689" s="0" t="n">
        <f aca="false">IF(E689&gt;=90000,1,0)</f>
        <v>0</v>
      </c>
      <c r="H689" s="0" t="n">
        <f aca="false">IF(E689&gt;=100000,1,0)</f>
        <v>0</v>
      </c>
      <c r="I689" s="0" t="n">
        <f aca="false">Positions!$F$2*(G689-Positions!$G$2)-Positions!$F$3*(H689-Positions!$G$3)-Positions!$F$4*(F689-Positions!$G$4)</f>
        <v>-1620</v>
      </c>
      <c r="J689" s="0" t="n">
        <f aca="false">-I689</f>
        <v>1620</v>
      </c>
    </row>
    <row r="690" customFormat="false" ht="15" hidden="false" customHeight="false" outlineLevel="0" collapsed="false">
      <c r="B690" s="0" t="n">
        <f aca="true">NORMSINV(RAND())</f>
        <v>1.1111389786609</v>
      </c>
      <c r="C690" s="0" t="n">
        <f aca="true">NORMSINV(RAND())</f>
        <v>-0.688306002102831</v>
      </c>
      <c r="D690" s="0" t="n">
        <f aca="false">$C$7*EXP($C$8*B690)</f>
        <v>107979.157962533</v>
      </c>
      <c r="E690" s="0" t="n">
        <f aca="false">$C$7*EXP($C$8*B690+$C$9*C690)</f>
        <v>87797.5727111481</v>
      </c>
      <c r="F690" s="0" t="n">
        <f aca="false">IF(D690&gt;=90000,1,0)</f>
        <v>1</v>
      </c>
      <c r="G690" s="0" t="n">
        <f aca="false">IF(E690&gt;=90000,1,0)</f>
        <v>0</v>
      </c>
      <c r="H690" s="0" t="n">
        <f aca="false">IF(E690&gt;=100000,1,0)</f>
        <v>0</v>
      </c>
      <c r="I690" s="0" t="n">
        <f aca="false">Positions!$F$2*(G690-Positions!$G$2)-Positions!$F$3*(H690-Positions!$G$3)-Positions!$F$4*(F690-Positions!$G$4)</f>
        <v>-5620</v>
      </c>
      <c r="J690" s="0" t="n">
        <f aca="false">-I690</f>
        <v>5620</v>
      </c>
    </row>
    <row r="691" customFormat="false" ht="15" hidden="false" customHeight="false" outlineLevel="0" collapsed="false">
      <c r="B691" s="0" t="n">
        <f aca="true">NORMSINV(RAND())</f>
        <v>0.594032575038032</v>
      </c>
      <c r="C691" s="0" t="n">
        <f aca="true">NORMSINV(RAND())</f>
        <v>-0.627012612123948</v>
      </c>
      <c r="D691" s="0" t="n">
        <f aca="false">$C$7*EXP($C$8*B691)</f>
        <v>97651.132149801</v>
      </c>
      <c r="E691" s="0" t="n">
        <f aca="false">$C$7*EXP($C$8*B691+$C$9*C691)</f>
        <v>80876.3653952749</v>
      </c>
      <c r="F691" s="0" t="n">
        <f aca="false">IF(D691&gt;=90000,1,0)</f>
        <v>1</v>
      </c>
      <c r="G691" s="0" t="n">
        <f aca="false">IF(E691&gt;=90000,1,0)</f>
        <v>0</v>
      </c>
      <c r="H691" s="0" t="n">
        <f aca="false">IF(E691&gt;=100000,1,0)</f>
        <v>0</v>
      </c>
      <c r="I691" s="0" t="n">
        <f aca="false">Positions!$F$2*(G691-Positions!$G$2)-Positions!$F$3*(H691-Positions!$G$3)-Positions!$F$4*(F691-Positions!$G$4)</f>
        <v>-5620</v>
      </c>
      <c r="J691" s="0" t="n">
        <f aca="false">-I691</f>
        <v>5620</v>
      </c>
    </row>
    <row r="692" customFormat="false" ht="15" hidden="false" customHeight="false" outlineLevel="0" collapsed="false">
      <c r="B692" s="0" t="n">
        <f aca="true">NORMSINV(RAND())</f>
        <v>0.309772289308792</v>
      </c>
      <c r="C692" s="0" t="n">
        <f aca="true">NORMSINV(RAND())</f>
        <v>1.84244828842971</v>
      </c>
      <c r="D692" s="0" t="n">
        <f aca="false">$C$7*EXP($C$8*B692)</f>
        <v>92400.7167018844</v>
      </c>
      <c r="E692" s="0" t="n">
        <f aca="false">$C$7*EXP($C$8*B692+$C$9*C692)</f>
        <v>160769.809519015</v>
      </c>
      <c r="F692" s="0" t="n">
        <f aca="false">IF(D692&gt;=90000,1,0)</f>
        <v>1</v>
      </c>
      <c r="G692" s="0" t="n">
        <f aca="false">IF(E692&gt;=90000,1,0)</f>
        <v>1</v>
      </c>
      <c r="H692" s="0" t="n">
        <f aca="false">IF(E692&gt;=100000,1,0)</f>
        <v>1</v>
      </c>
      <c r="I692" s="0" t="n">
        <f aca="false">Positions!$F$2*(G692-Positions!$G$2)-Positions!$F$3*(H692-Positions!$G$3)-Positions!$F$4*(F692-Positions!$G$4)</f>
        <v>-1620</v>
      </c>
      <c r="J692" s="0" t="n">
        <f aca="false">-I692</f>
        <v>1620</v>
      </c>
    </row>
    <row r="693" customFormat="false" ht="15" hidden="false" customHeight="false" outlineLevel="0" collapsed="false">
      <c r="B693" s="0" t="n">
        <f aca="true">NORMSINV(RAND())</f>
        <v>-0.504818152644888</v>
      </c>
      <c r="C693" s="0" t="n">
        <f aca="true">NORMSINV(RAND())</f>
        <v>-0.291644448788326</v>
      </c>
      <c r="D693" s="0" t="n">
        <f aca="false">$C$7*EXP($C$8*B693)</f>
        <v>78866.7920146215</v>
      </c>
      <c r="E693" s="0" t="n">
        <f aca="false">$C$7*EXP($C$8*B693+$C$9*C693)</f>
        <v>72247.0940608182</v>
      </c>
      <c r="F693" s="0" t="n">
        <f aca="false">IF(D693&gt;=90000,1,0)</f>
        <v>0</v>
      </c>
      <c r="G693" s="0" t="n">
        <f aca="false">IF(E693&gt;=90000,1,0)</f>
        <v>0</v>
      </c>
      <c r="H693" s="0" t="n">
        <f aca="false">IF(E693&gt;=100000,1,0)</f>
        <v>0</v>
      </c>
      <c r="I693" s="0" t="n">
        <f aca="false">Positions!$F$2*(G693-Positions!$G$2)-Positions!$F$3*(H693-Positions!$G$3)-Positions!$F$4*(F693-Positions!$G$4)</f>
        <v>-1620</v>
      </c>
      <c r="J693" s="0" t="n">
        <f aca="false">-I693</f>
        <v>1620</v>
      </c>
    </row>
    <row r="694" customFormat="false" ht="15" hidden="false" customHeight="false" outlineLevel="0" collapsed="false">
      <c r="B694" s="0" t="n">
        <f aca="true">NORMSINV(RAND())</f>
        <v>2.4211691555787</v>
      </c>
      <c r="C694" s="0" t="n">
        <f aca="true">NORMSINV(RAND())</f>
        <v>0.587149248807658</v>
      </c>
      <c r="D694" s="0" t="n">
        <f aca="false">$C$7*EXP($C$8*B694)</f>
        <v>139301.020013704</v>
      </c>
      <c r="E694" s="0" t="n">
        <f aca="false">$C$7*EXP($C$8*B694+$C$9*C694)</f>
        <v>166190.366224776</v>
      </c>
      <c r="F694" s="0" t="n">
        <f aca="false">IF(D694&gt;=90000,1,0)</f>
        <v>1</v>
      </c>
      <c r="G694" s="0" t="n">
        <f aca="false">IF(E694&gt;=90000,1,0)</f>
        <v>1</v>
      </c>
      <c r="H694" s="0" t="n">
        <f aca="false">IF(E694&gt;=100000,1,0)</f>
        <v>1</v>
      </c>
      <c r="I694" s="0" t="n">
        <f aca="false">Positions!$F$2*(G694-Positions!$G$2)-Positions!$F$3*(H694-Positions!$G$3)-Positions!$F$4*(F694-Positions!$G$4)</f>
        <v>-1620</v>
      </c>
      <c r="J694" s="0" t="n">
        <f aca="false">-I694</f>
        <v>1620</v>
      </c>
    </row>
    <row r="695" customFormat="false" ht="15" hidden="false" customHeight="false" outlineLevel="0" collapsed="false">
      <c r="B695" s="0" t="n">
        <f aca="true">NORMSINV(RAND())</f>
        <v>-1.20900985802592</v>
      </c>
      <c r="C695" s="0" t="n">
        <f aca="true">NORMSINV(RAND())</f>
        <v>1.652110389907</v>
      </c>
      <c r="D695" s="0" t="n">
        <f aca="false">$C$7*EXP($C$8*B695)</f>
        <v>68775.6485577315</v>
      </c>
      <c r="E695" s="0" t="n">
        <f aca="false">$C$7*EXP($C$8*B695+$C$9*C695)</f>
        <v>113009.640679555</v>
      </c>
      <c r="F695" s="0" t="n">
        <f aca="false">IF(D695&gt;=90000,1,0)</f>
        <v>0</v>
      </c>
      <c r="G695" s="0" t="n">
        <f aca="false">IF(E695&gt;=90000,1,0)</f>
        <v>1</v>
      </c>
      <c r="H695" s="0" t="n">
        <f aca="false">IF(E695&gt;=100000,1,0)</f>
        <v>1</v>
      </c>
      <c r="I695" s="0" t="n">
        <f aca="false">Positions!$F$2*(G695-Positions!$G$2)-Positions!$F$3*(H695-Positions!$G$3)-Positions!$F$4*(F695-Positions!$G$4)</f>
        <v>2380</v>
      </c>
      <c r="J695" s="0" t="n">
        <f aca="false">-I695</f>
        <v>-2380</v>
      </c>
    </row>
    <row r="696" customFormat="false" ht="15" hidden="false" customHeight="false" outlineLevel="0" collapsed="false">
      <c r="B696" s="0" t="n">
        <f aca="true">NORMSINV(RAND())</f>
        <v>-0.712747230832372</v>
      </c>
      <c r="C696" s="0" t="n">
        <f aca="true">NORMSINV(RAND())</f>
        <v>1.4144043559377</v>
      </c>
      <c r="D696" s="0" t="n">
        <f aca="false">$C$7*EXP($C$8*B696)</f>
        <v>75742.1053426046</v>
      </c>
      <c r="E696" s="0" t="n">
        <f aca="false">$C$7*EXP($C$8*B696+$C$9*C696)</f>
        <v>115873.991615861</v>
      </c>
      <c r="F696" s="0" t="n">
        <f aca="false">IF(D696&gt;=90000,1,0)</f>
        <v>0</v>
      </c>
      <c r="G696" s="0" t="n">
        <f aca="false">IF(E696&gt;=90000,1,0)</f>
        <v>1</v>
      </c>
      <c r="H696" s="0" t="n">
        <f aca="false">IF(E696&gt;=100000,1,0)</f>
        <v>1</v>
      </c>
      <c r="I696" s="0" t="n">
        <f aca="false">Positions!$F$2*(G696-Positions!$G$2)-Positions!$F$3*(H696-Positions!$G$3)-Positions!$F$4*(F696-Positions!$G$4)</f>
        <v>2380</v>
      </c>
      <c r="J696" s="0" t="n">
        <f aca="false">-I696</f>
        <v>-2380</v>
      </c>
    </row>
    <row r="697" customFormat="false" ht="15" hidden="false" customHeight="false" outlineLevel="0" collapsed="false">
      <c r="B697" s="0" t="n">
        <f aca="true">NORMSINV(RAND())</f>
        <v>-0.800796494449207</v>
      </c>
      <c r="C697" s="0" t="n">
        <f aca="true">NORMSINV(RAND())</f>
        <v>-1.36552949732191</v>
      </c>
      <c r="D697" s="0" t="n">
        <f aca="false">$C$7*EXP($C$8*B697)</f>
        <v>74456.5315276153</v>
      </c>
      <c r="E697" s="0" t="n">
        <f aca="false">$C$7*EXP($C$8*B697+$C$9*C697)</f>
        <v>49389.5140990585</v>
      </c>
      <c r="F697" s="0" t="n">
        <f aca="false">IF(D697&gt;=90000,1,0)</f>
        <v>0</v>
      </c>
      <c r="G697" s="0" t="n">
        <f aca="false">IF(E697&gt;=90000,1,0)</f>
        <v>0</v>
      </c>
      <c r="H697" s="0" t="n">
        <f aca="false">IF(E697&gt;=100000,1,0)</f>
        <v>0</v>
      </c>
      <c r="I697" s="0" t="n">
        <f aca="false">Positions!$F$2*(G697-Positions!$G$2)-Positions!$F$3*(H697-Positions!$G$3)-Positions!$F$4*(F697-Positions!$G$4)</f>
        <v>-1620</v>
      </c>
      <c r="J697" s="0" t="n">
        <f aca="false">-I697</f>
        <v>1620</v>
      </c>
    </row>
    <row r="698" customFormat="false" ht="15" hidden="false" customHeight="false" outlineLevel="0" collapsed="false">
      <c r="B698" s="0" t="n">
        <f aca="true">NORMSINV(RAND())</f>
        <v>0.00215798714349551</v>
      </c>
      <c r="C698" s="0" t="n">
        <f aca="true">NORMSINV(RAND())</f>
        <v>0.204447859963055</v>
      </c>
      <c r="D698" s="0" t="n">
        <f aca="false">$C$7*EXP($C$8*B698)</f>
        <v>87036.5094352562</v>
      </c>
      <c r="E698" s="0" t="n">
        <f aca="false">$C$7*EXP($C$8*B698+$C$9*C698)</f>
        <v>92553.2897083453</v>
      </c>
      <c r="F698" s="0" t="n">
        <f aca="false">IF(D698&gt;=90000,1,0)</f>
        <v>0</v>
      </c>
      <c r="G698" s="0" t="n">
        <f aca="false">IF(E698&gt;=90000,1,0)</f>
        <v>1</v>
      </c>
      <c r="H698" s="0" t="n">
        <f aca="false">IF(E698&gt;=100000,1,0)</f>
        <v>0</v>
      </c>
      <c r="I698" s="0" t="n">
        <f aca="false">Positions!$F$2*(G698-Positions!$G$2)-Positions!$F$3*(H698-Positions!$G$3)-Positions!$F$4*(F698-Positions!$G$4)</f>
        <v>8380</v>
      </c>
      <c r="J698" s="0" t="n">
        <f aca="false">-I698</f>
        <v>-8380</v>
      </c>
    </row>
    <row r="699" customFormat="false" ht="15" hidden="false" customHeight="false" outlineLevel="0" collapsed="false">
      <c r="B699" s="0" t="n">
        <f aca="true">NORMSINV(RAND())</f>
        <v>0.812359558562621</v>
      </c>
      <c r="C699" s="0" t="n">
        <f aca="true">NORMSINV(RAND())</f>
        <v>-0.270770882610452</v>
      </c>
      <c r="D699" s="0" t="n">
        <f aca="false">$C$7*EXP($C$8*B699)</f>
        <v>101885.422007444</v>
      </c>
      <c r="E699" s="0" t="n">
        <f aca="false">$C$7*EXP($C$8*B699+$C$9*C699)</f>
        <v>93921.1220678187</v>
      </c>
      <c r="F699" s="0" t="n">
        <f aca="false">IF(D699&gt;=90000,1,0)</f>
        <v>1</v>
      </c>
      <c r="G699" s="0" t="n">
        <f aca="false">IF(E699&gt;=90000,1,0)</f>
        <v>1</v>
      </c>
      <c r="H699" s="0" t="n">
        <f aca="false">IF(E699&gt;=100000,1,0)</f>
        <v>0</v>
      </c>
      <c r="I699" s="0" t="n">
        <f aca="false">Positions!$F$2*(G699-Positions!$G$2)-Positions!$F$3*(H699-Positions!$G$3)-Positions!$F$4*(F699-Positions!$G$4)</f>
        <v>4380</v>
      </c>
      <c r="J699" s="0" t="n">
        <f aca="false">-I699</f>
        <v>-4380</v>
      </c>
    </row>
    <row r="700" customFormat="false" ht="15" hidden="false" customHeight="false" outlineLevel="0" collapsed="false">
      <c r="B700" s="0" t="n">
        <f aca="true">NORMSINV(RAND())</f>
        <v>1.24345434126163</v>
      </c>
      <c r="C700" s="0" t="n">
        <f aca="true">NORMSINV(RAND())</f>
        <v>-1.2715296133584</v>
      </c>
      <c r="D700" s="0" t="n">
        <f aca="false">$C$7*EXP($C$8*B700)</f>
        <v>110792.964315047</v>
      </c>
      <c r="E700" s="0" t="n">
        <f aca="false">$C$7*EXP($C$8*B700+$C$9*C700)</f>
        <v>75598.9378100803</v>
      </c>
      <c r="F700" s="0" t="n">
        <f aca="false">IF(D700&gt;=90000,1,0)</f>
        <v>1</v>
      </c>
      <c r="G700" s="0" t="n">
        <f aca="false">IF(E700&gt;=90000,1,0)</f>
        <v>0</v>
      </c>
      <c r="H700" s="0" t="n">
        <f aca="false">IF(E700&gt;=100000,1,0)</f>
        <v>0</v>
      </c>
      <c r="I700" s="0" t="n">
        <f aca="false">Positions!$F$2*(G700-Positions!$G$2)-Positions!$F$3*(H700-Positions!$G$3)-Positions!$F$4*(F700-Positions!$G$4)</f>
        <v>-5620</v>
      </c>
      <c r="J700" s="0" t="n">
        <f aca="false">-I700</f>
        <v>5620</v>
      </c>
    </row>
    <row r="701" customFormat="false" ht="15" hidden="false" customHeight="false" outlineLevel="0" collapsed="false">
      <c r="B701" s="0" t="n">
        <f aca="true">NORMSINV(RAND())</f>
        <v>-0.454455409371746</v>
      </c>
      <c r="C701" s="0" t="n">
        <f aca="true">NORMSINV(RAND())</f>
        <v>0.222924539368866</v>
      </c>
      <c r="D701" s="0" t="n">
        <f aca="false">$C$7*EXP($C$8*B701)</f>
        <v>79642.82005811</v>
      </c>
      <c r="E701" s="0" t="n">
        <f aca="false">$C$7*EXP($C$8*B701+$C$9*C701)</f>
        <v>85162.6426973302</v>
      </c>
      <c r="F701" s="0" t="n">
        <f aca="false">IF(D701&gt;=90000,1,0)</f>
        <v>0</v>
      </c>
      <c r="G701" s="0" t="n">
        <f aca="false">IF(E701&gt;=90000,1,0)</f>
        <v>0</v>
      </c>
      <c r="H701" s="0" t="n">
        <f aca="false">IF(E701&gt;=100000,1,0)</f>
        <v>0</v>
      </c>
      <c r="I701" s="0" t="n">
        <f aca="false">Positions!$F$2*(G701-Positions!$G$2)-Positions!$F$3*(H701-Positions!$G$3)-Positions!$F$4*(F701-Positions!$G$4)</f>
        <v>-1620</v>
      </c>
      <c r="J701" s="0" t="n">
        <f aca="false">-I701</f>
        <v>1620</v>
      </c>
    </row>
    <row r="702" customFormat="false" ht="15" hidden="false" customHeight="false" outlineLevel="0" collapsed="false">
      <c r="B702" s="0" t="n">
        <f aca="true">NORMSINV(RAND())</f>
        <v>1.26738788483888</v>
      </c>
      <c r="C702" s="0" t="n">
        <f aca="true">NORMSINV(RAND())</f>
        <v>-0.417857710100406</v>
      </c>
      <c r="D702" s="0" t="n">
        <f aca="false">$C$7*EXP($C$8*B702)</f>
        <v>111309.708872168</v>
      </c>
      <c r="E702" s="0" t="n">
        <f aca="false">$C$7*EXP($C$8*B702+$C$9*C702)</f>
        <v>98170.7891806844</v>
      </c>
      <c r="F702" s="0" t="n">
        <f aca="false">IF(D702&gt;=90000,1,0)</f>
        <v>1</v>
      </c>
      <c r="G702" s="0" t="n">
        <f aca="false">IF(E702&gt;=90000,1,0)</f>
        <v>1</v>
      </c>
      <c r="H702" s="0" t="n">
        <f aca="false">IF(E702&gt;=100000,1,0)</f>
        <v>0</v>
      </c>
      <c r="I702" s="0" t="n">
        <f aca="false">Positions!$F$2*(G702-Positions!$G$2)-Positions!$F$3*(H702-Positions!$G$3)-Positions!$F$4*(F702-Positions!$G$4)</f>
        <v>4380</v>
      </c>
      <c r="J702" s="0" t="n">
        <f aca="false">-I702</f>
        <v>-4380</v>
      </c>
    </row>
    <row r="703" customFormat="false" ht="15" hidden="false" customHeight="false" outlineLevel="0" collapsed="false">
      <c r="B703" s="0" t="n">
        <f aca="true">NORMSINV(RAND())</f>
        <v>-1.46778779678611</v>
      </c>
      <c r="C703" s="0" t="n">
        <f aca="true">NORMSINV(RAND())</f>
        <v>0.280099703667466</v>
      </c>
      <c r="D703" s="0" t="n">
        <f aca="false">$C$7*EXP($C$8*B703)</f>
        <v>65401.0004218827</v>
      </c>
      <c r="E703" s="0" t="n">
        <f aca="false">$C$7*EXP($C$8*B703+$C$9*C703)</f>
        <v>71146.0892750766</v>
      </c>
      <c r="F703" s="0" t="n">
        <f aca="false">IF(D703&gt;=90000,1,0)</f>
        <v>0</v>
      </c>
      <c r="G703" s="0" t="n">
        <f aca="false">IF(E703&gt;=90000,1,0)</f>
        <v>0</v>
      </c>
      <c r="H703" s="0" t="n">
        <f aca="false">IF(E703&gt;=100000,1,0)</f>
        <v>0</v>
      </c>
      <c r="I703" s="0" t="n">
        <f aca="false">Positions!$F$2*(G703-Positions!$G$2)-Positions!$F$3*(H703-Positions!$G$3)-Positions!$F$4*(F703-Positions!$G$4)</f>
        <v>-1620</v>
      </c>
      <c r="J703" s="0" t="n">
        <f aca="false">-I703</f>
        <v>1620</v>
      </c>
    </row>
    <row r="704" customFormat="false" ht="15" hidden="false" customHeight="false" outlineLevel="0" collapsed="false">
      <c r="B704" s="0" t="n">
        <f aca="true">NORMSINV(RAND())</f>
        <v>0.205110379863811</v>
      </c>
      <c r="C704" s="0" t="n">
        <f aca="true">NORMSINV(RAND())</f>
        <v>0.882705601244636</v>
      </c>
      <c r="D704" s="0" t="n">
        <f aca="false">$C$7*EXP($C$8*B704)</f>
        <v>90539.4922748558</v>
      </c>
      <c r="E704" s="0" t="n">
        <f aca="false">$C$7*EXP($C$8*B704+$C$9*C704)</f>
        <v>118052.201167118</v>
      </c>
      <c r="F704" s="0" t="n">
        <f aca="false">IF(D704&gt;=90000,1,0)</f>
        <v>1</v>
      </c>
      <c r="G704" s="0" t="n">
        <f aca="false">IF(E704&gt;=90000,1,0)</f>
        <v>1</v>
      </c>
      <c r="H704" s="0" t="n">
        <f aca="false">IF(E704&gt;=100000,1,0)</f>
        <v>1</v>
      </c>
      <c r="I704" s="0" t="n">
        <f aca="false">Positions!$F$2*(G704-Positions!$G$2)-Positions!$F$3*(H704-Positions!$G$3)-Positions!$F$4*(F704-Positions!$G$4)</f>
        <v>-1620</v>
      </c>
      <c r="J704" s="0" t="n">
        <f aca="false">-I704</f>
        <v>1620</v>
      </c>
    </row>
    <row r="705" customFormat="false" ht="15" hidden="false" customHeight="false" outlineLevel="0" collapsed="false">
      <c r="B705" s="0" t="n">
        <f aca="true">NORMSINV(RAND())</f>
        <v>1.20906351444165</v>
      </c>
      <c r="C705" s="0" t="n">
        <f aca="true">NORMSINV(RAND())</f>
        <v>0.622910037447156</v>
      </c>
      <c r="D705" s="0" t="n">
        <f aca="false">$C$7*EXP($C$8*B705)</f>
        <v>110054.635891402</v>
      </c>
      <c r="E705" s="0" t="n">
        <f aca="false">$C$7*EXP($C$8*B705+$C$9*C705)</f>
        <v>132717.56736804</v>
      </c>
      <c r="F705" s="0" t="n">
        <f aca="false">IF(D705&gt;=90000,1,0)</f>
        <v>1</v>
      </c>
      <c r="G705" s="0" t="n">
        <f aca="false">IF(E705&gt;=90000,1,0)</f>
        <v>1</v>
      </c>
      <c r="H705" s="0" t="n">
        <f aca="false">IF(E705&gt;=100000,1,0)</f>
        <v>1</v>
      </c>
      <c r="I705" s="0" t="n">
        <f aca="false">Positions!$F$2*(G705-Positions!$G$2)-Positions!$F$3*(H705-Positions!$G$3)-Positions!$F$4*(F705-Positions!$G$4)</f>
        <v>-1620</v>
      </c>
      <c r="J705" s="0" t="n">
        <f aca="false">-I705</f>
        <v>1620</v>
      </c>
    </row>
    <row r="706" customFormat="false" ht="15" hidden="false" customHeight="false" outlineLevel="0" collapsed="false">
      <c r="B706" s="0" t="n">
        <f aca="true">NORMSINV(RAND())</f>
        <v>-0.869421186480787</v>
      </c>
      <c r="C706" s="0" t="n">
        <f aca="true">NORMSINV(RAND())</f>
        <v>-0.331799222191307</v>
      </c>
      <c r="D706" s="0" t="n">
        <f aca="false">$C$7*EXP($C$8*B706)</f>
        <v>73469.7179494961</v>
      </c>
      <c r="E706" s="0" t="n">
        <f aca="false">$C$7*EXP($C$8*B706+$C$9*C706)</f>
        <v>66495.5263939648</v>
      </c>
      <c r="F706" s="0" t="n">
        <f aca="false">IF(D706&gt;=90000,1,0)</f>
        <v>0</v>
      </c>
      <c r="G706" s="0" t="n">
        <f aca="false">IF(E706&gt;=90000,1,0)</f>
        <v>0</v>
      </c>
      <c r="H706" s="0" t="n">
        <f aca="false">IF(E706&gt;=100000,1,0)</f>
        <v>0</v>
      </c>
      <c r="I706" s="0" t="n">
        <f aca="false">Positions!$F$2*(G706-Positions!$G$2)-Positions!$F$3*(H706-Positions!$G$3)-Positions!$F$4*(F706-Positions!$G$4)</f>
        <v>-1620</v>
      </c>
      <c r="J706" s="0" t="n">
        <f aca="false">-I706</f>
        <v>1620</v>
      </c>
    </row>
    <row r="707" customFormat="false" ht="15" hidden="false" customHeight="false" outlineLevel="0" collapsed="false">
      <c r="B707" s="0" t="n">
        <f aca="true">NORMSINV(RAND())</f>
        <v>0.30853022463358</v>
      </c>
      <c r="C707" s="0" t="n">
        <f aca="true">NORMSINV(RAND())</f>
        <v>-0.413032594435845</v>
      </c>
      <c r="D707" s="0" t="n">
        <f aca="false">$C$7*EXP($C$8*B707)</f>
        <v>92378.4060112889</v>
      </c>
      <c r="E707" s="0" t="n">
        <f aca="false">$C$7*EXP($C$8*B707+$C$9*C707)</f>
        <v>81592.3819859388</v>
      </c>
      <c r="F707" s="0" t="n">
        <f aca="false">IF(D707&gt;=90000,1,0)</f>
        <v>1</v>
      </c>
      <c r="G707" s="0" t="n">
        <f aca="false">IF(E707&gt;=90000,1,0)</f>
        <v>0</v>
      </c>
      <c r="H707" s="0" t="n">
        <f aca="false">IF(E707&gt;=100000,1,0)</f>
        <v>0</v>
      </c>
      <c r="I707" s="0" t="n">
        <f aca="false">Positions!$F$2*(G707-Positions!$G$2)-Positions!$F$3*(H707-Positions!$G$3)-Positions!$F$4*(F707-Positions!$G$4)</f>
        <v>-5620</v>
      </c>
      <c r="J707" s="0" t="n">
        <f aca="false">-I707</f>
        <v>5620</v>
      </c>
    </row>
    <row r="708" customFormat="false" ht="15" hidden="false" customHeight="false" outlineLevel="0" collapsed="false">
      <c r="B708" s="0" t="n">
        <f aca="true">NORMSINV(RAND())</f>
        <v>-0.342405317118176</v>
      </c>
      <c r="C708" s="0" t="n">
        <f aca="true">NORMSINV(RAND())</f>
        <v>-0.602616682675681</v>
      </c>
      <c r="D708" s="0" t="n">
        <f aca="false">$C$7*EXP($C$8*B708)</f>
        <v>81396.8778347642</v>
      </c>
      <c r="E708" s="0" t="n">
        <f aca="false">$C$7*EXP($C$8*B708+$C$9*C708)</f>
        <v>67910.5027630388</v>
      </c>
      <c r="F708" s="0" t="n">
        <f aca="false">IF(D708&gt;=90000,1,0)</f>
        <v>0</v>
      </c>
      <c r="G708" s="0" t="n">
        <f aca="false">IF(E708&gt;=90000,1,0)</f>
        <v>0</v>
      </c>
      <c r="H708" s="0" t="n">
        <f aca="false">IF(E708&gt;=100000,1,0)</f>
        <v>0</v>
      </c>
      <c r="I708" s="0" t="n">
        <f aca="false">Positions!$F$2*(G708-Positions!$G$2)-Positions!$F$3*(H708-Positions!$G$3)-Positions!$F$4*(F708-Positions!$G$4)</f>
        <v>-1620</v>
      </c>
      <c r="J708" s="0" t="n">
        <f aca="false">-I708</f>
        <v>1620</v>
      </c>
    </row>
    <row r="709" customFormat="false" ht="15" hidden="false" customHeight="false" outlineLevel="0" collapsed="false">
      <c r="B709" s="0" t="n">
        <f aca="true">NORMSINV(RAND())</f>
        <v>0.665821308307995</v>
      </c>
      <c r="C709" s="0" t="n">
        <f aca="true">NORMSINV(RAND())</f>
        <v>0.510460235342228</v>
      </c>
      <c r="D709" s="0" t="n">
        <f aca="false">$C$7*EXP($C$8*B709)</f>
        <v>99023.6366990527</v>
      </c>
      <c r="E709" s="0" t="n">
        <f aca="false">$C$7*EXP($C$8*B709+$C$9*C709)</f>
        <v>115445.968723948</v>
      </c>
      <c r="F709" s="0" t="n">
        <f aca="false">IF(D709&gt;=90000,1,0)</f>
        <v>1</v>
      </c>
      <c r="G709" s="0" t="n">
        <f aca="false">IF(E709&gt;=90000,1,0)</f>
        <v>1</v>
      </c>
      <c r="H709" s="0" t="n">
        <f aca="false">IF(E709&gt;=100000,1,0)</f>
        <v>1</v>
      </c>
      <c r="I709" s="0" t="n">
        <f aca="false">Positions!$F$2*(G709-Positions!$G$2)-Positions!$F$3*(H709-Positions!$G$3)-Positions!$F$4*(F709-Positions!$G$4)</f>
        <v>-1620</v>
      </c>
      <c r="J709" s="0" t="n">
        <f aca="false">-I709</f>
        <v>1620</v>
      </c>
    </row>
    <row r="710" customFormat="false" ht="15" hidden="false" customHeight="false" outlineLevel="0" collapsed="false">
      <c r="B710" s="0" t="n">
        <f aca="true">NORMSINV(RAND())</f>
        <v>-0.844308424337482</v>
      </c>
      <c r="C710" s="0" t="n">
        <f aca="true">NORMSINV(RAND())</f>
        <v>-0.840303427280393</v>
      </c>
      <c r="D710" s="0" t="n">
        <f aca="false">$C$7*EXP($C$8*B710)</f>
        <v>73829.3094383951</v>
      </c>
      <c r="E710" s="0" t="n">
        <f aca="false">$C$7*EXP($C$8*B710+$C$9*C710)</f>
        <v>57349.3260833382</v>
      </c>
      <c r="F710" s="0" t="n">
        <f aca="false">IF(D710&gt;=90000,1,0)</f>
        <v>0</v>
      </c>
      <c r="G710" s="0" t="n">
        <f aca="false">IF(E710&gt;=90000,1,0)</f>
        <v>0</v>
      </c>
      <c r="H710" s="0" t="n">
        <f aca="false">IF(E710&gt;=100000,1,0)</f>
        <v>0</v>
      </c>
      <c r="I710" s="0" t="n">
        <f aca="false">Positions!$F$2*(G710-Positions!$G$2)-Positions!$F$3*(H710-Positions!$G$3)-Positions!$F$4*(F710-Positions!$G$4)</f>
        <v>-1620</v>
      </c>
      <c r="J710" s="0" t="n">
        <f aca="false">-I710</f>
        <v>1620</v>
      </c>
    </row>
    <row r="711" customFormat="false" ht="15" hidden="false" customHeight="false" outlineLevel="0" collapsed="false">
      <c r="B711" s="0" t="n">
        <f aca="true">NORMSINV(RAND())</f>
        <v>-0.140077144203512</v>
      </c>
      <c r="C711" s="0" t="n">
        <f aca="true">NORMSINV(RAND())</f>
        <v>-1.05276650397772</v>
      </c>
      <c r="D711" s="0" t="n">
        <f aca="false">$C$7*EXP($C$8*B711)</f>
        <v>84662.6053737958</v>
      </c>
      <c r="E711" s="0" t="n">
        <f aca="false">$C$7*EXP($C$8*B711+$C$9*C711)</f>
        <v>61695.6254749419</v>
      </c>
      <c r="F711" s="0" t="n">
        <f aca="false">IF(D711&gt;=90000,1,0)</f>
        <v>0</v>
      </c>
      <c r="G711" s="0" t="n">
        <f aca="false">IF(E711&gt;=90000,1,0)</f>
        <v>0</v>
      </c>
      <c r="H711" s="0" t="n">
        <f aca="false">IF(E711&gt;=100000,1,0)</f>
        <v>0</v>
      </c>
      <c r="I711" s="0" t="n">
        <f aca="false">Positions!$F$2*(G711-Positions!$G$2)-Positions!$F$3*(H711-Positions!$G$3)-Positions!$F$4*(F711-Positions!$G$4)</f>
        <v>-1620</v>
      </c>
      <c r="J711" s="0" t="n">
        <f aca="false">-I711</f>
        <v>1620</v>
      </c>
    </row>
    <row r="712" customFormat="false" ht="15" hidden="false" customHeight="false" outlineLevel="0" collapsed="false">
      <c r="B712" s="0" t="n">
        <f aca="true">NORMSINV(RAND())</f>
        <v>0.624421248168958</v>
      </c>
      <c r="C712" s="0" t="n">
        <f aca="true">NORMSINV(RAND())</f>
        <v>-0.111988762712511</v>
      </c>
      <c r="D712" s="0" t="n">
        <f aca="false">$C$7*EXP($C$8*B712)</f>
        <v>98229.7855490738</v>
      </c>
      <c r="E712" s="0" t="n">
        <f aca="false">$C$7*EXP($C$8*B712+$C$9*C712)</f>
        <v>94978.0421404712</v>
      </c>
      <c r="F712" s="0" t="n">
        <f aca="false">IF(D712&gt;=90000,1,0)</f>
        <v>1</v>
      </c>
      <c r="G712" s="0" t="n">
        <f aca="false">IF(E712&gt;=90000,1,0)</f>
        <v>1</v>
      </c>
      <c r="H712" s="0" t="n">
        <f aca="false">IF(E712&gt;=100000,1,0)</f>
        <v>0</v>
      </c>
      <c r="I712" s="0" t="n">
        <f aca="false">Positions!$F$2*(G712-Positions!$G$2)-Positions!$F$3*(H712-Positions!$G$3)-Positions!$F$4*(F712-Positions!$G$4)</f>
        <v>4380</v>
      </c>
      <c r="J712" s="0" t="n">
        <f aca="false">-I712</f>
        <v>-4380</v>
      </c>
    </row>
    <row r="713" customFormat="false" ht="15" hidden="false" customHeight="false" outlineLevel="0" collapsed="false">
      <c r="B713" s="0" t="n">
        <f aca="true">NORMSINV(RAND())</f>
        <v>-0.12907900017698</v>
      </c>
      <c r="C713" s="0" t="n">
        <f aca="true">NORMSINV(RAND())</f>
        <v>1.4512946961441</v>
      </c>
      <c r="D713" s="0" t="n">
        <f aca="false">$C$7*EXP($C$8*B713)</f>
        <v>84843.831720994</v>
      </c>
      <c r="E713" s="0" t="n">
        <f aca="false">$C$7*EXP($C$8*B713+$C$9*C713)</f>
        <v>131245.630486115</v>
      </c>
      <c r="F713" s="0" t="n">
        <f aca="false">IF(D713&gt;=90000,1,0)</f>
        <v>0</v>
      </c>
      <c r="G713" s="0" t="n">
        <f aca="false">IF(E713&gt;=90000,1,0)</f>
        <v>1</v>
      </c>
      <c r="H713" s="0" t="n">
        <f aca="false">IF(E713&gt;=100000,1,0)</f>
        <v>1</v>
      </c>
      <c r="I713" s="0" t="n">
        <f aca="false">Positions!$F$2*(G713-Positions!$G$2)-Positions!$F$3*(H713-Positions!$G$3)-Positions!$F$4*(F713-Positions!$G$4)</f>
        <v>2380</v>
      </c>
      <c r="J713" s="0" t="n">
        <f aca="false">-I713</f>
        <v>-2380</v>
      </c>
    </row>
    <row r="714" customFormat="false" ht="15" hidden="false" customHeight="false" outlineLevel="0" collapsed="false">
      <c r="B714" s="0" t="n">
        <f aca="true">NORMSINV(RAND())</f>
        <v>1.4601207634323</v>
      </c>
      <c r="C714" s="0" t="n">
        <f aca="true">NORMSINV(RAND())</f>
        <v>-0.101894212597726</v>
      </c>
      <c r="D714" s="0" t="n">
        <f aca="false">$C$7*EXP($C$8*B714)</f>
        <v>115559.787917726</v>
      </c>
      <c r="E714" s="0" t="n">
        <f aca="false">$C$7*EXP($C$8*B714+$C$9*C714)</f>
        <v>112073.925318622</v>
      </c>
      <c r="F714" s="0" t="n">
        <f aca="false">IF(D714&gt;=90000,1,0)</f>
        <v>1</v>
      </c>
      <c r="G714" s="0" t="n">
        <f aca="false">IF(E714&gt;=90000,1,0)</f>
        <v>1</v>
      </c>
      <c r="H714" s="0" t="n">
        <f aca="false">IF(E714&gt;=100000,1,0)</f>
        <v>1</v>
      </c>
      <c r="I714" s="0" t="n">
        <f aca="false">Positions!$F$2*(G714-Positions!$G$2)-Positions!$F$3*(H714-Positions!$G$3)-Positions!$F$4*(F714-Positions!$G$4)</f>
        <v>-1620</v>
      </c>
      <c r="J714" s="0" t="n">
        <f aca="false">-I714</f>
        <v>1620</v>
      </c>
    </row>
    <row r="715" customFormat="false" ht="15" hidden="false" customHeight="false" outlineLevel="0" collapsed="false">
      <c r="B715" s="0" t="n">
        <f aca="true">NORMSINV(RAND())</f>
        <v>0.40861521488401</v>
      </c>
      <c r="C715" s="0" t="n">
        <f aca="true">NORMSINV(RAND())</f>
        <v>-1.45892377478497</v>
      </c>
      <c r="D715" s="0" t="n">
        <f aca="false">$C$7*EXP($C$8*B715)</f>
        <v>94193.5771604069</v>
      </c>
      <c r="E715" s="0" t="n">
        <f aca="false">$C$7*EXP($C$8*B715+$C$9*C715)</f>
        <v>60752.023065432</v>
      </c>
      <c r="F715" s="0" t="n">
        <f aca="false">IF(D715&gt;=90000,1,0)</f>
        <v>1</v>
      </c>
      <c r="G715" s="0" t="n">
        <f aca="false">IF(E715&gt;=90000,1,0)</f>
        <v>0</v>
      </c>
      <c r="H715" s="0" t="n">
        <f aca="false">IF(E715&gt;=100000,1,0)</f>
        <v>0</v>
      </c>
      <c r="I715" s="0" t="n">
        <f aca="false">Positions!$F$2*(G715-Positions!$G$2)-Positions!$F$3*(H715-Positions!$G$3)-Positions!$F$4*(F715-Positions!$G$4)</f>
        <v>-5620</v>
      </c>
      <c r="J715" s="0" t="n">
        <f aca="false">-I715</f>
        <v>5620</v>
      </c>
    </row>
    <row r="716" customFormat="false" ht="15" hidden="false" customHeight="false" outlineLevel="0" collapsed="false">
      <c r="B716" s="0" t="n">
        <f aca="true">NORMSINV(RAND())</f>
        <v>0.830094501915929</v>
      </c>
      <c r="C716" s="0" t="n">
        <f aca="true">NORMSINV(RAND())</f>
        <v>1.61368739997737</v>
      </c>
      <c r="D716" s="0" t="n">
        <f aca="false">$C$7*EXP($C$8*B716)</f>
        <v>102237.336139615</v>
      </c>
      <c r="E716" s="0" t="n">
        <f aca="false">$C$7*EXP($C$8*B716+$C$9*C716)</f>
        <v>166063.525928931</v>
      </c>
      <c r="F716" s="0" t="n">
        <f aca="false">IF(D716&gt;=90000,1,0)</f>
        <v>1</v>
      </c>
      <c r="G716" s="0" t="n">
        <f aca="false">IF(E716&gt;=90000,1,0)</f>
        <v>1</v>
      </c>
      <c r="H716" s="0" t="n">
        <f aca="false">IF(E716&gt;=100000,1,0)</f>
        <v>1</v>
      </c>
      <c r="I716" s="0" t="n">
        <f aca="false">Positions!$F$2*(G716-Positions!$G$2)-Positions!$F$3*(H716-Positions!$G$3)-Positions!$F$4*(F716-Positions!$G$4)</f>
        <v>-1620</v>
      </c>
      <c r="J716" s="0" t="n">
        <f aca="false">-I716</f>
        <v>1620</v>
      </c>
    </row>
    <row r="717" customFormat="false" ht="15" hidden="false" customHeight="false" outlineLevel="0" collapsed="false">
      <c r="B717" s="0" t="n">
        <f aca="true">NORMSINV(RAND())</f>
        <v>2.27584888606453</v>
      </c>
      <c r="C717" s="0" t="n">
        <f aca="true">NORMSINV(RAND())</f>
        <v>-0.754022383503553</v>
      </c>
      <c r="D717" s="0" t="n">
        <f aca="false">$C$7*EXP($C$8*B717)</f>
        <v>135420.359347931</v>
      </c>
      <c r="E717" s="0" t="n">
        <f aca="false">$C$7*EXP($C$8*B717+$C$9*C717)</f>
        <v>107956.140338653</v>
      </c>
      <c r="F717" s="0" t="n">
        <f aca="false">IF(D717&gt;=90000,1,0)</f>
        <v>1</v>
      </c>
      <c r="G717" s="0" t="n">
        <f aca="false">IF(E717&gt;=90000,1,0)</f>
        <v>1</v>
      </c>
      <c r="H717" s="0" t="n">
        <f aca="false">IF(E717&gt;=100000,1,0)</f>
        <v>1</v>
      </c>
      <c r="I717" s="0" t="n">
        <f aca="false">Positions!$F$2*(G717-Positions!$G$2)-Positions!$F$3*(H717-Positions!$G$3)-Positions!$F$4*(F717-Positions!$G$4)</f>
        <v>-1620</v>
      </c>
      <c r="J717" s="0" t="n">
        <f aca="false">-I717</f>
        <v>1620</v>
      </c>
    </row>
    <row r="718" customFormat="false" ht="15" hidden="false" customHeight="false" outlineLevel="0" collapsed="false">
      <c r="B718" s="0" t="n">
        <f aca="true">NORMSINV(RAND())</f>
        <v>2.46075550894285</v>
      </c>
      <c r="C718" s="0" t="n">
        <f aca="true">NORMSINV(RAND())</f>
        <v>-1.31281210562525</v>
      </c>
      <c r="D718" s="0" t="n">
        <f aca="false">$C$7*EXP($C$8*B718)</f>
        <v>140377.282075987</v>
      </c>
      <c r="E718" s="0" t="n">
        <f aca="false">$C$7*EXP($C$8*B718+$C$9*C718)</f>
        <v>94604.3196321262</v>
      </c>
      <c r="F718" s="0" t="n">
        <f aca="false">IF(D718&gt;=90000,1,0)</f>
        <v>1</v>
      </c>
      <c r="G718" s="0" t="n">
        <f aca="false">IF(E718&gt;=90000,1,0)</f>
        <v>1</v>
      </c>
      <c r="H718" s="0" t="n">
        <f aca="false">IF(E718&gt;=100000,1,0)</f>
        <v>0</v>
      </c>
      <c r="I718" s="0" t="n">
        <f aca="false">Positions!$F$2*(G718-Positions!$G$2)-Positions!$F$3*(H718-Positions!$G$3)-Positions!$F$4*(F718-Positions!$G$4)</f>
        <v>4380</v>
      </c>
      <c r="J718" s="0" t="n">
        <f aca="false">-I718</f>
        <v>-4380</v>
      </c>
    </row>
    <row r="719" customFormat="false" ht="15" hidden="false" customHeight="false" outlineLevel="0" collapsed="false">
      <c r="B719" s="0" t="n">
        <f aca="true">NORMSINV(RAND())</f>
        <v>0.867201526663588</v>
      </c>
      <c r="C719" s="0" t="n">
        <f aca="true">NORMSINV(RAND())</f>
        <v>-0.206073123814797</v>
      </c>
      <c r="D719" s="0" t="n">
        <f aca="false">$C$7*EXP($C$8*B719)</f>
        <v>102977.587295807</v>
      </c>
      <c r="E719" s="0" t="n">
        <f aca="false">$C$7*EXP($C$8*B719+$C$9*C719)</f>
        <v>96792.1511525365</v>
      </c>
      <c r="F719" s="0" t="n">
        <f aca="false">IF(D719&gt;=90000,1,0)</f>
        <v>1</v>
      </c>
      <c r="G719" s="0" t="n">
        <f aca="false">IF(E719&gt;=90000,1,0)</f>
        <v>1</v>
      </c>
      <c r="H719" s="0" t="n">
        <f aca="false">IF(E719&gt;=100000,1,0)</f>
        <v>0</v>
      </c>
      <c r="I719" s="0" t="n">
        <f aca="false">Positions!$F$2*(G719-Positions!$G$2)-Positions!$F$3*(H719-Positions!$G$3)-Positions!$F$4*(F719-Positions!$G$4)</f>
        <v>4380</v>
      </c>
      <c r="J719" s="0" t="n">
        <f aca="false">-I719</f>
        <v>-4380</v>
      </c>
    </row>
    <row r="720" customFormat="false" ht="15" hidden="false" customHeight="false" outlineLevel="0" collapsed="false">
      <c r="B720" s="0" t="n">
        <f aca="true">NORMSINV(RAND())</f>
        <v>-0.360141052895488</v>
      </c>
      <c r="C720" s="0" t="n">
        <f aca="true">NORMSINV(RAND())</f>
        <v>-1.45852471904356</v>
      </c>
      <c r="D720" s="0" t="n">
        <f aca="false">$C$7*EXP($C$8*B720)</f>
        <v>81116.6867579058</v>
      </c>
      <c r="E720" s="0" t="n">
        <f aca="false">$C$7*EXP($C$8*B720+$C$9*C720)</f>
        <v>52324.0984368705</v>
      </c>
      <c r="F720" s="0" t="n">
        <f aca="false">IF(D720&gt;=90000,1,0)</f>
        <v>0</v>
      </c>
      <c r="G720" s="0" t="n">
        <f aca="false">IF(E720&gt;=90000,1,0)</f>
        <v>0</v>
      </c>
      <c r="H720" s="0" t="n">
        <f aca="false">IF(E720&gt;=100000,1,0)</f>
        <v>0</v>
      </c>
      <c r="I720" s="0" t="n">
        <f aca="false">Positions!$F$2*(G720-Positions!$G$2)-Positions!$F$3*(H720-Positions!$G$3)-Positions!$F$4*(F720-Positions!$G$4)</f>
        <v>-1620</v>
      </c>
      <c r="J720" s="0" t="n">
        <f aca="false">-I720</f>
        <v>1620</v>
      </c>
    </row>
    <row r="721" customFormat="false" ht="15" hidden="false" customHeight="false" outlineLevel="0" collapsed="false">
      <c r="B721" s="0" t="n">
        <f aca="true">NORMSINV(RAND())</f>
        <v>0.927714361391787</v>
      </c>
      <c r="C721" s="0" t="n">
        <f aca="true">NORMSINV(RAND())</f>
        <v>-0.308661860870746</v>
      </c>
      <c r="D721" s="0" t="n">
        <f aca="false">$C$7*EXP($C$8*B721)</f>
        <v>104196.277613852</v>
      </c>
      <c r="E721" s="0" t="n">
        <f aca="false">$C$7*EXP($C$8*B721+$C$9*C721)</f>
        <v>94963.5215955675</v>
      </c>
      <c r="F721" s="0" t="n">
        <f aca="false">IF(D721&gt;=90000,1,0)</f>
        <v>1</v>
      </c>
      <c r="G721" s="0" t="n">
        <f aca="false">IF(E721&gt;=90000,1,0)</f>
        <v>1</v>
      </c>
      <c r="H721" s="0" t="n">
        <f aca="false">IF(E721&gt;=100000,1,0)</f>
        <v>0</v>
      </c>
      <c r="I721" s="0" t="n">
        <f aca="false">Positions!$F$2*(G721-Positions!$G$2)-Positions!$F$3*(H721-Positions!$G$3)-Positions!$F$4*(F721-Positions!$G$4)</f>
        <v>4380</v>
      </c>
      <c r="J721" s="0" t="n">
        <f aca="false">-I721</f>
        <v>-4380</v>
      </c>
    </row>
    <row r="722" customFormat="false" ht="15" hidden="false" customHeight="false" outlineLevel="0" collapsed="false">
      <c r="B722" s="0" t="n">
        <f aca="true">NORMSINV(RAND())</f>
        <v>-1.45600876150067</v>
      </c>
      <c r="C722" s="0" t="n">
        <f aca="true">NORMSINV(RAND())</f>
        <v>2.26151695517909</v>
      </c>
      <c r="D722" s="0" t="n">
        <f aca="false">$C$7*EXP($C$8*B722)</f>
        <v>65550.9472900842</v>
      </c>
      <c r="E722" s="0" t="n">
        <f aca="false">$C$7*EXP($C$8*B722+$C$9*C722)</f>
        <v>129365.056622448</v>
      </c>
      <c r="F722" s="0" t="n">
        <f aca="false">IF(D722&gt;=90000,1,0)</f>
        <v>0</v>
      </c>
      <c r="G722" s="0" t="n">
        <f aca="false">IF(E722&gt;=90000,1,0)</f>
        <v>1</v>
      </c>
      <c r="H722" s="0" t="n">
        <f aca="false">IF(E722&gt;=100000,1,0)</f>
        <v>1</v>
      </c>
      <c r="I722" s="0" t="n">
        <f aca="false">Positions!$F$2*(G722-Positions!$G$2)-Positions!$F$3*(H722-Positions!$G$3)-Positions!$F$4*(F722-Positions!$G$4)</f>
        <v>2380</v>
      </c>
      <c r="J722" s="0" t="n">
        <f aca="false">-I722</f>
        <v>-2380</v>
      </c>
    </row>
    <row r="723" customFormat="false" ht="15" hidden="false" customHeight="false" outlineLevel="0" collapsed="false">
      <c r="B723" s="0" t="n">
        <f aca="true">NORMSINV(RAND())</f>
        <v>0.351906351661319</v>
      </c>
      <c r="C723" s="0" t="n">
        <f aca="true">NORMSINV(RAND())</f>
        <v>1.1665795108895</v>
      </c>
      <c r="D723" s="0" t="n">
        <f aca="false">$C$7*EXP($C$8*B723)</f>
        <v>93160.7534900366</v>
      </c>
      <c r="E723" s="0" t="n">
        <f aca="false">$C$7*EXP($C$8*B723+$C$9*C723)</f>
        <v>132290.417118908</v>
      </c>
      <c r="F723" s="0" t="n">
        <f aca="false">IF(D723&gt;=90000,1,0)</f>
        <v>1</v>
      </c>
      <c r="G723" s="0" t="n">
        <f aca="false">IF(E723&gt;=90000,1,0)</f>
        <v>1</v>
      </c>
      <c r="H723" s="0" t="n">
        <f aca="false">IF(E723&gt;=100000,1,0)</f>
        <v>1</v>
      </c>
      <c r="I723" s="0" t="n">
        <f aca="false">Positions!$F$2*(G723-Positions!$G$2)-Positions!$F$3*(H723-Positions!$G$3)-Positions!$F$4*(F723-Positions!$G$4)</f>
        <v>-1620</v>
      </c>
      <c r="J723" s="0" t="n">
        <f aca="false">-I723</f>
        <v>1620</v>
      </c>
    </row>
    <row r="724" customFormat="false" ht="15" hidden="false" customHeight="false" outlineLevel="0" collapsed="false">
      <c r="B724" s="0" t="n">
        <f aca="true">NORMSINV(RAND())</f>
        <v>-1.42289512159279</v>
      </c>
      <c r="C724" s="0" t="n">
        <f aca="true">NORMSINV(RAND())</f>
        <v>1.25099432248741</v>
      </c>
      <c r="D724" s="0" t="n">
        <f aca="false">$C$7*EXP($C$8*B724)</f>
        <v>65974.3274901036</v>
      </c>
      <c r="E724" s="0" t="n">
        <f aca="false">$C$7*EXP($C$8*B724+$C$9*C724)</f>
        <v>96092.7463763718</v>
      </c>
      <c r="F724" s="0" t="n">
        <f aca="false">IF(D724&gt;=90000,1,0)</f>
        <v>0</v>
      </c>
      <c r="G724" s="0" t="n">
        <f aca="false">IF(E724&gt;=90000,1,0)</f>
        <v>1</v>
      </c>
      <c r="H724" s="0" t="n">
        <f aca="false">IF(E724&gt;=100000,1,0)</f>
        <v>0</v>
      </c>
      <c r="I724" s="0" t="n">
        <f aca="false">Positions!$F$2*(G724-Positions!$G$2)-Positions!$F$3*(H724-Positions!$G$3)-Positions!$F$4*(F724-Positions!$G$4)</f>
        <v>8380</v>
      </c>
      <c r="J724" s="0" t="n">
        <f aca="false">-I724</f>
        <v>-8380</v>
      </c>
    </row>
    <row r="725" customFormat="false" ht="15" hidden="false" customHeight="false" outlineLevel="0" collapsed="false">
      <c r="B725" s="0" t="n">
        <f aca="true">NORMSINV(RAND())</f>
        <v>-0.49207437202021</v>
      </c>
      <c r="C725" s="0" t="n">
        <f aca="true">NORMSINV(RAND())</f>
        <v>1.27474493659728</v>
      </c>
      <c r="D725" s="0" t="n">
        <f aca="false">$C$7*EXP($C$8*B725)</f>
        <v>79062.4405016091</v>
      </c>
      <c r="E725" s="0" t="n">
        <f aca="false">$C$7*EXP($C$8*B725+$C$9*C725)</f>
        <v>115980.896360055</v>
      </c>
      <c r="F725" s="0" t="n">
        <f aca="false">IF(D725&gt;=90000,1,0)</f>
        <v>0</v>
      </c>
      <c r="G725" s="0" t="n">
        <f aca="false">IF(E725&gt;=90000,1,0)</f>
        <v>1</v>
      </c>
      <c r="H725" s="0" t="n">
        <f aca="false">IF(E725&gt;=100000,1,0)</f>
        <v>1</v>
      </c>
      <c r="I725" s="0" t="n">
        <f aca="false">Positions!$F$2*(G725-Positions!$G$2)-Positions!$F$3*(H725-Positions!$G$3)-Positions!$F$4*(F725-Positions!$G$4)</f>
        <v>2380</v>
      </c>
      <c r="J725" s="0" t="n">
        <f aca="false">-I725</f>
        <v>-2380</v>
      </c>
    </row>
    <row r="726" customFormat="false" ht="15" hidden="false" customHeight="false" outlineLevel="0" collapsed="false">
      <c r="B726" s="0" t="n">
        <f aca="true">NORMSINV(RAND())</f>
        <v>-0.0373463338659102</v>
      </c>
      <c r="C726" s="0" t="n">
        <f aca="true">NORMSINV(RAND())</f>
        <v>1.05294974637519</v>
      </c>
      <c r="D726" s="0" t="n">
        <f aca="false">$C$7*EXP($C$8*B726)</f>
        <v>86370.5845703547</v>
      </c>
      <c r="E726" s="0" t="n">
        <f aca="false">$C$7*EXP($C$8*B726+$C$9*C726)</f>
        <v>118529.660013713</v>
      </c>
      <c r="F726" s="0" t="n">
        <f aca="false">IF(D726&gt;=90000,1,0)</f>
        <v>0</v>
      </c>
      <c r="G726" s="0" t="n">
        <f aca="false">IF(E726&gt;=90000,1,0)</f>
        <v>1</v>
      </c>
      <c r="H726" s="0" t="n">
        <f aca="false">IF(E726&gt;=100000,1,0)</f>
        <v>1</v>
      </c>
      <c r="I726" s="0" t="n">
        <f aca="false">Positions!$F$2*(G726-Positions!$G$2)-Positions!$F$3*(H726-Positions!$G$3)-Positions!$F$4*(F726-Positions!$G$4)</f>
        <v>2380</v>
      </c>
      <c r="J726" s="0" t="n">
        <f aca="false">-I726</f>
        <v>-2380</v>
      </c>
    </row>
    <row r="727" customFormat="false" ht="15" hidden="false" customHeight="false" outlineLevel="0" collapsed="false">
      <c r="B727" s="0" t="n">
        <f aca="true">NORMSINV(RAND())</f>
        <v>1.39220550379705</v>
      </c>
      <c r="C727" s="0" t="n">
        <f aca="true">NORMSINV(RAND())</f>
        <v>-0.533002836685009</v>
      </c>
      <c r="D727" s="0" t="n">
        <f aca="false">$C$7*EXP($C$8*B727)</f>
        <v>114043.939087206</v>
      </c>
      <c r="E727" s="0" t="n">
        <f aca="false">$C$7*EXP($C$8*B727+$C$9*C727)</f>
        <v>97160.4243032072</v>
      </c>
      <c r="F727" s="0" t="n">
        <f aca="false">IF(D727&gt;=90000,1,0)</f>
        <v>1</v>
      </c>
      <c r="G727" s="0" t="n">
        <f aca="false">IF(E727&gt;=90000,1,0)</f>
        <v>1</v>
      </c>
      <c r="H727" s="0" t="n">
        <f aca="false">IF(E727&gt;=100000,1,0)</f>
        <v>0</v>
      </c>
      <c r="I727" s="0" t="n">
        <f aca="false">Positions!$F$2*(G727-Positions!$G$2)-Positions!$F$3*(H727-Positions!$G$3)-Positions!$F$4*(F727-Positions!$G$4)</f>
        <v>4380</v>
      </c>
      <c r="J727" s="0" t="n">
        <f aca="false">-I727</f>
        <v>-4380</v>
      </c>
    </row>
    <row r="728" customFormat="false" ht="15" hidden="false" customHeight="false" outlineLevel="0" collapsed="false">
      <c r="B728" s="0" t="n">
        <f aca="true">NORMSINV(RAND())</f>
        <v>0.273295799716644</v>
      </c>
      <c r="C728" s="0" t="n">
        <f aca="true">NORMSINV(RAND())</f>
        <v>-0.0997471470783919</v>
      </c>
      <c r="D728" s="0" t="n">
        <f aca="false">$C$7*EXP($C$8*B728)</f>
        <v>91747.7437188751</v>
      </c>
      <c r="E728" s="0" t="n">
        <f aca="false">$C$7*EXP($C$8*B728+$C$9*C728)</f>
        <v>89037.6186892983</v>
      </c>
      <c r="F728" s="0" t="n">
        <f aca="false">IF(D728&gt;=90000,1,0)</f>
        <v>1</v>
      </c>
      <c r="G728" s="0" t="n">
        <f aca="false">IF(E728&gt;=90000,1,0)</f>
        <v>0</v>
      </c>
      <c r="H728" s="0" t="n">
        <f aca="false">IF(E728&gt;=100000,1,0)</f>
        <v>0</v>
      </c>
      <c r="I728" s="0" t="n">
        <f aca="false">Positions!$F$2*(G728-Positions!$G$2)-Positions!$F$3*(H728-Positions!$G$3)-Positions!$F$4*(F728-Positions!$G$4)</f>
        <v>-5620</v>
      </c>
      <c r="J728" s="0" t="n">
        <f aca="false">-I728</f>
        <v>5620</v>
      </c>
    </row>
    <row r="729" customFormat="false" ht="15" hidden="false" customHeight="false" outlineLevel="0" collapsed="false">
      <c r="B729" s="0" t="n">
        <f aca="true">NORMSINV(RAND())</f>
        <v>1.70646065954431</v>
      </c>
      <c r="C729" s="0" t="n">
        <f aca="true">NORMSINV(RAND())</f>
        <v>0.466227210364604</v>
      </c>
      <c r="D729" s="0" t="n">
        <f aca="false">$C$7*EXP($C$8*B729)</f>
        <v>121229.081357978</v>
      </c>
      <c r="E729" s="0" t="n">
        <f aca="false">$C$7*EXP($C$8*B729+$C$9*C729)</f>
        <v>139467.222613365</v>
      </c>
      <c r="F729" s="0" t="n">
        <f aca="false">IF(D729&gt;=90000,1,0)</f>
        <v>1</v>
      </c>
      <c r="G729" s="0" t="n">
        <f aca="false">IF(E729&gt;=90000,1,0)</f>
        <v>1</v>
      </c>
      <c r="H729" s="0" t="n">
        <f aca="false">IF(E729&gt;=100000,1,0)</f>
        <v>1</v>
      </c>
      <c r="I729" s="0" t="n">
        <f aca="false">Positions!$F$2*(G729-Positions!$G$2)-Positions!$F$3*(H729-Positions!$G$3)-Positions!$F$4*(F729-Positions!$G$4)</f>
        <v>-1620</v>
      </c>
      <c r="J729" s="0" t="n">
        <f aca="false">-I729</f>
        <v>1620</v>
      </c>
    </row>
    <row r="730" customFormat="false" ht="15" hidden="false" customHeight="false" outlineLevel="0" collapsed="false">
      <c r="B730" s="0" t="n">
        <f aca="true">NORMSINV(RAND())</f>
        <v>0.557636763389639</v>
      </c>
      <c r="C730" s="0" t="n">
        <f aca="true">NORMSINV(RAND())</f>
        <v>1.07143836488811</v>
      </c>
      <c r="D730" s="0" t="n">
        <f aca="false">$C$7*EXP($C$8*B730)</f>
        <v>96962.5766838342</v>
      </c>
      <c r="E730" s="0" t="n">
        <f aca="false">$C$7*EXP($C$8*B730+$C$9*C730)</f>
        <v>133807.048754697</v>
      </c>
      <c r="F730" s="0" t="n">
        <f aca="false">IF(D730&gt;=90000,1,0)</f>
        <v>1</v>
      </c>
      <c r="G730" s="0" t="n">
        <f aca="false">IF(E730&gt;=90000,1,0)</f>
        <v>1</v>
      </c>
      <c r="H730" s="0" t="n">
        <f aca="false">IF(E730&gt;=100000,1,0)</f>
        <v>1</v>
      </c>
      <c r="I730" s="0" t="n">
        <f aca="false">Positions!$F$2*(G730-Positions!$G$2)-Positions!$F$3*(H730-Positions!$G$3)-Positions!$F$4*(F730-Positions!$G$4)</f>
        <v>-1620</v>
      </c>
      <c r="J730" s="0" t="n">
        <f aca="false">-I730</f>
        <v>1620</v>
      </c>
    </row>
    <row r="731" customFormat="false" ht="15" hidden="false" customHeight="false" outlineLevel="0" collapsed="false">
      <c r="B731" s="0" t="n">
        <f aca="true">NORMSINV(RAND())</f>
        <v>0.430025823579057</v>
      </c>
      <c r="C731" s="0" t="n">
        <f aca="true">NORMSINV(RAND())</f>
        <v>-0.284908023136302</v>
      </c>
      <c r="D731" s="0" t="n">
        <f aca="false">$C$7*EXP($C$8*B731)</f>
        <v>94586.4938138892</v>
      </c>
      <c r="E731" s="0" t="n">
        <f aca="false">$C$7*EXP($C$8*B731+$C$9*C731)</f>
        <v>86822.9956298518</v>
      </c>
      <c r="F731" s="0" t="n">
        <f aca="false">IF(D731&gt;=90000,1,0)</f>
        <v>1</v>
      </c>
      <c r="G731" s="0" t="n">
        <f aca="false">IF(E731&gt;=90000,1,0)</f>
        <v>0</v>
      </c>
      <c r="H731" s="0" t="n">
        <f aca="false">IF(E731&gt;=100000,1,0)</f>
        <v>0</v>
      </c>
      <c r="I731" s="0" t="n">
        <f aca="false">Positions!$F$2*(G731-Positions!$G$2)-Positions!$F$3*(H731-Positions!$G$3)-Positions!$F$4*(F731-Positions!$G$4)</f>
        <v>-5620</v>
      </c>
      <c r="J731" s="0" t="n">
        <f aca="false">-I731</f>
        <v>5620</v>
      </c>
    </row>
    <row r="732" customFormat="false" ht="15" hidden="false" customHeight="false" outlineLevel="0" collapsed="false">
      <c r="B732" s="0" t="n">
        <f aca="true">NORMSINV(RAND())</f>
        <v>-1.13361069657223</v>
      </c>
      <c r="C732" s="0" t="n">
        <f aca="true">NORMSINV(RAND())</f>
        <v>0.706207044451327</v>
      </c>
      <c r="D732" s="0" t="n">
        <f aca="false">$C$7*EXP($C$8*B732)</f>
        <v>69791.275514824</v>
      </c>
      <c r="E732" s="0" t="n">
        <f aca="false">$C$7*EXP($C$8*B732+$C$9*C732)</f>
        <v>86296.9645307642</v>
      </c>
      <c r="F732" s="0" t="n">
        <f aca="false">IF(D732&gt;=90000,1,0)</f>
        <v>0</v>
      </c>
      <c r="G732" s="0" t="n">
        <f aca="false">IF(E732&gt;=90000,1,0)</f>
        <v>0</v>
      </c>
      <c r="H732" s="0" t="n">
        <f aca="false">IF(E732&gt;=100000,1,0)</f>
        <v>0</v>
      </c>
      <c r="I732" s="0" t="n">
        <f aca="false">Positions!$F$2*(G732-Positions!$G$2)-Positions!$F$3*(H732-Positions!$G$3)-Positions!$F$4*(F732-Positions!$G$4)</f>
        <v>-1620</v>
      </c>
      <c r="J732" s="0" t="n">
        <f aca="false">-I732</f>
        <v>1620</v>
      </c>
    </row>
    <row r="733" customFormat="false" ht="15" hidden="false" customHeight="false" outlineLevel="0" collapsed="false">
      <c r="B733" s="0" t="n">
        <f aca="true">NORMSINV(RAND())</f>
        <v>0.349009774744877</v>
      </c>
      <c r="C733" s="0" t="n">
        <f aca="true">NORMSINV(RAND())</f>
        <v>-1.3976393652078</v>
      </c>
      <c r="D733" s="0" t="n">
        <f aca="false">$C$7*EXP($C$8*B733)</f>
        <v>93108.3039510696</v>
      </c>
      <c r="E733" s="0" t="n">
        <f aca="false">$C$7*EXP($C$8*B733+$C$9*C733)</f>
        <v>61168.5897216733</v>
      </c>
      <c r="F733" s="0" t="n">
        <f aca="false">IF(D733&gt;=90000,1,0)</f>
        <v>1</v>
      </c>
      <c r="G733" s="0" t="n">
        <f aca="false">IF(E733&gt;=90000,1,0)</f>
        <v>0</v>
      </c>
      <c r="H733" s="0" t="n">
        <f aca="false">IF(E733&gt;=100000,1,0)</f>
        <v>0</v>
      </c>
      <c r="I733" s="0" t="n">
        <f aca="false">Positions!$F$2*(G733-Positions!$G$2)-Positions!$F$3*(H733-Positions!$G$3)-Positions!$F$4*(F733-Positions!$G$4)</f>
        <v>-5620</v>
      </c>
      <c r="J733" s="0" t="n">
        <f aca="false">-I733</f>
        <v>5620</v>
      </c>
    </row>
    <row r="734" customFormat="false" ht="15" hidden="false" customHeight="false" outlineLevel="0" collapsed="false">
      <c r="B734" s="0" t="n">
        <f aca="true">NORMSINV(RAND())</f>
        <v>1.03925346514941</v>
      </c>
      <c r="C734" s="0" t="n">
        <f aca="true">NORMSINV(RAND())</f>
        <v>1.21511895640387</v>
      </c>
      <c r="D734" s="0" t="n">
        <f aca="false">$C$7*EXP($C$8*B734)</f>
        <v>106480.522966558</v>
      </c>
      <c r="E734" s="0" t="n">
        <f aca="false">$C$7*EXP($C$8*B734+$C$9*C734)</f>
        <v>153427.189065752</v>
      </c>
      <c r="F734" s="0" t="n">
        <f aca="false">IF(D734&gt;=90000,1,0)</f>
        <v>1</v>
      </c>
      <c r="G734" s="0" t="n">
        <f aca="false">IF(E734&gt;=90000,1,0)</f>
        <v>1</v>
      </c>
      <c r="H734" s="0" t="n">
        <f aca="false">IF(E734&gt;=100000,1,0)</f>
        <v>1</v>
      </c>
      <c r="I734" s="0" t="n">
        <f aca="false">Positions!$F$2*(G734-Positions!$G$2)-Positions!$F$3*(H734-Positions!$G$3)-Positions!$F$4*(F734-Positions!$G$4)</f>
        <v>-1620</v>
      </c>
      <c r="J734" s="0" t="n">
        <f aca="false">-I734</f>
        <v>1620</v>
      </c>
    </row>
    <row r="735" customFormat="false" ht="15" hidden="false" customHeight="false" outlineLevel="0" collapsed="false">
      <c r="B735" s="0" t="n">
        <f aca="true">NORMSINV(RAND())</f>
        <v>0.0163364046912968</v>
      </c>
      <c r="C735" s="0" t="n">
        <f aca="true">NORMSINV(RAND())</f>
        <v>0.614684799114846</v>
      </c>
      <c r="D735" s="0" t="n">
        <f aca="false">$C$7*EXP($C$8*B735)</f>
        <v>87276.7652198283</v>
      </c>
      <c r="E735" s="0" t="n">
        <f aca="false">$C$7*EXP($C$8*B735+$C$9*C735)</f>
        <v>104989.270715642</v>
      </c>
      <c r="F735" s="0" t="n">
        <f aca="false">IF(D735&gt;=90000,1,0)</f>
        <v>0</v>
      </c>
      <c r="G735" s="0" t="n">
        <f aca="false">IF(E735&gt;=90000,1,0)</f>
        <v>1</v>
      </c>
      <c r="H735" s="0" t="n">
        <f aca="false">IF(E735&gt;=100000,1,0)</f>
        <v>1</v>
      </c>
      <c r="I735" s="0" t="n">
        <f aca="false">Positions!$F$2*(G735-Positions!$G$2)-Positions!$F$3*(H735-Positions!$G$3)-Positions!$F$4*(F735-Positions!$G$4)</f>
        <v>2380</v>
      </c>
      <c r="J735" s="0" t="n">
        <f aca="false">-I735</f>
        <v>-2380</v>
      </c>
    </row>
    <row r="736" customFormat="false" ht="15" hidden="false" customHeight="false" outlineLevel="0" collapsed="false">
      <c r="B736" s="0" t="n">
        <f aca="true">NORMSINV(RAND())</f>
        <v>0.981972263299493</v>
      </c>
      <c r="C736" s="0" t="n">
        <f aca="true">NORMSINV(RAND())</f>
        <v>0.811691603291075</v>
      </c>
      <c r="D736" s="0" t="n">
        <f aca="false">$C$7*EXP($C$8*B736)</f>
        <v>105301.256011026</v>
      </c>
      <c r="E736" s="0" t="n">
        <f aca="false">$C$7*EXP($C$8*B736+$C$9*C736)</f>
        <v>134399.856032901</v>
      </c>
      <c r="F736" s="0" t="n">
        <f aca="false">IF(D736&gt;=90000,1,0)</f>
        <v>1</v>
      </c>
      <c r="G736" s="0" t="n">
        <f aca="false">IF(E736&gt;=90000,1,0)</f>
        <v>1</v>
      </c>
      <c r="H736" s="0" t="n">
        <f aca="false">IF(E736&gt;=100000,1,0)</f>
        <v>1</v>
      </c>
      <c r="I736" s="0" t="n">
        <f aca="false">Positions!$F$2*(G736-Positions!$G$2)-Positions!$F$3*(H736-Positions!$G$3)-Positions!$F$4*(F736-Positions!$G$4)</f>
        <v>-1620</v>
      </c>
      <c r="J736" s="0" t="n">
        <f aca="false">-I736</f>
        <v>1620</v>
      </c>
    </row>
    <row r="737" customFormat="false" ht="15" hidden="false" customHeight="false" outlineLevel="0" collapsed="false">
      <c r="B737" s="0" t="n">
        <f aca="true">NORMSINV(RAND())</f>
        <v>0.374522489788591</v>
      </c>
      <c r="C737" s="0" t="n">
        <f aca="true">NORMSINV(RAND())</f>
        <v>0.408780949530692</v>
      </c>
      <c r="D737" s="0" t="n">
        <f aca="false">$C$7*EXP($C$8*B737)</f>
        <v>93571.2906786755</v>
      </c>
      <c r="E737" s="0" t="n">
        <f aca="false">$C$7*EXP($C$8*B737+$C$9*C737)</f>
        <v>105805.544291816</v>
      </c>
      <c r="F737" s="0" t="n">
        <f aca="false">IF(D737&gt;=90000,1,0)</f>
        <v>1</v>
      </c>
      <c r="G737" s="0" t="n">
        <f aca="false">IF(E737&gt;=90000,1,0)</f>
        <v>1</v>
      </c>
      <c r="H737" s="0" t="n">
        <f aca="false">IF(E737&gt;=100000,1,0)</f>
        <v>1</v>
      </c>
      <c r="I737" s="0" t="n">
        <f aca="false">Positions!$F$2*(G737-Positions!$G$2)-Positions!$F$3*(H737-Positions!$G$3)-Positions!$F$4*(F737-Positions!$G$4)</f>
        <v>-1620</v>
      </c>
      <c r="J737" s="0" t="n">
        <f aca="false">-I737</f>
        <v>1620</v>
      </c>
    </row>
    <row r="738" customFormat="false" ht="15" hidden="false" customHeight="false" outlineLevel="0" collapsed="false">
      <c r="B738" s="0" t="n">
        <f aca="true">NORMSINV(RAND())</f>
        <v>0.233658885299869</v>
      </c>
      <c r="C738" s="0" t="n">
        <f aca="true">NORMSINV(RAND())</f>
        <v>-0.0657201309203696</v>
      </c>
      <c r="D738" s="0" t="n">
        <f aca="false">$C$7*EXP($C$8*B738)</f>
        <v>91043.4256904207</v>
      </c>
      <c r="E738" s="0" t="n">
        <f aca="false">$C$7*EXP($C$8*B738+$C$9*C738)</f>
        <v>89262.4731501411</v>
      </c>
      <c r="F738" s="0" t="n">
        <f aca="false">IF(D738&gt;=90000,1,0)</f>
        <v>1</v>
      </c>
      <c r="G738" s="0" t="n">
        <f aca="false">IF(E738&gt;=90000,1,0)</f>
        <v>0</v>
      </c>
      <c r="H738" s="0" t="n">
        <f aca="false">IF(E738&gt;=100000,1,0)</f>
        <v>0</v>
      </c>
      <c r="I738" s="0" t="n">
        <f aca="false">Positions!$F$2*(G738-Positions!$G$2)-Positions!$F$3*(H738-Positions!$G$3)-Positions!$F$4*(F738-Positions!$G$4)</f>
        <v>-5620</v>
      </c>
      <c r="J738" s="0" t="n">
        <f aca="false">-I738</f>
        <v>5620</v>
      </c>
    </row>
    <row r="739" customFormat="false" ht="15" hidden="false" customHeight="false" outlineLevel="0" collapsed="false">
      <c r="B739" s="0" t="n">
        <f aca="true">NORMSINV(RAND())</f>
        <v>-0.384104889468437</v>
      </c>
      <c r="C739" s="0" t="n">
        <f aca="true">NORMSINV(RAND())</f>
        <v>0.0539278966518861</v>
      </c>
      <c r="D739" s="0" t="n">
        <f aca="false">$C$7*EXP($C$8*B739)</f>
        <v>80739.6348574636</v>
      </c>
      <c r="E739" s="0" t="n">
        <f aca="false">$C$7*EXP($C$8*B739+$C$9*C739)</f>
        <v>82059.1465306154</v>
      </c>
      <c r="F739" s="0" t="n">
        <f aca="false">IF(D739&gt;=90000,1,0)</f>
        <v>0</v>
      </c>
      <c r="G739" s="0" t="n">
        <f aca="false">IF(E739&gt;=90000,1,0)</f>
        <v>0</v>
      </c>
      <c r="H739" s="0" t="n">
        <f aca="false">IF(E739&gt;=100000,1,0)</f>
        <v>0</v>
      </c>
      <c r="I739" s="0" t="n">
        <f aca="false">Positions!$F$2*(G739-Positions!$G$2)-Positions!$F$3*(H739-Positions!$G$3)-Positions!$F$4*(F739-Positions!$G$4)</f>
        <v>-1620</v>
      </c>
      <c r="J739" s="0" t="n">
        <f aca="false">-I739</f>
        <v>1620</v>
      </c>
    </row>
    <row r="740" customFormat="false" ht="15" hidden="false" customHeight="false" outlineLevel="0" collapsed="false">
      <c r="B740" s="0" t="n">
        <f aca="true">NORMSINV(RAND())</f>
        <v>-0.366540197182194</v>
      </c>
      <c r="C740" s="0" t="n">
        <f aca="true">NORMSINV(RAND())</f>
        <v>-0.336970718417755</v>
      </c>
      <c r="D740" s="0" t="n">
        <f aca="false">$C$7*EXP($C$8*B740)</f>
        <v>81015.829333508</v>
      </c>
      <c r="E740" s="0" t="n">
        <f aca="false">$C$7*EXP($C$8*B740+$C$9*C740)</f>
        <v>73211.4158668538</v>
      </c>
      <c r="F740" s="0" t="n">
        <f aca="false">IF(D740&gt;=90000,1,0)</f>
        <v>0</v>
      </c>
      <c r="G740" s="0" t="n">
        <f aca="false">IF(E740&gt;=90000,1,0)</f>
        <v>0</v>
      </c>
      <c r="H740" s="0" t="n">
        <f aca="false">IF(E740&gt;=100000,1,0)</f>
        <v>0</v>
      </c>
      <c r="I740" s="0" t="n">
        <f aca="false">Positions!$F$2*(G740-Positions!$G$2)-Positions!$F$3*(H740-Positions!$G$3)-Positions!$F$4*(F740-Positions!$G$4)</f>
        <v>-1620</v>
      </c>
      <c r="J740" s="0" t="n">
        <f aca="false">-I740</f>
        <v>1620</v>
      </c>
    </row>
    <row r="741" customFormat="false" ht="15" hidden="false" customHeight="false" outlineLevel="0" collapsed="false">
      <c r="B741" s="0" t="n">
        <f aca="true">NORMSINV(RAND())</f>
        <v>-0.0272749887569819</v>
      </c>
      <c r="C741" s="0" t="n">
        <f aca="true">NORMSINV(RAND())</f>
        <v>1.59139279101978</v>
      </c>
      <c r="D741" s="0" t="n">
        <f aca="false">$C$7*EXP($C$8*B741)</f>
        <v>86539.8719180619</v>
      </c>
      <c r="E741" s="0" t="n">
        <f aca="false">$C$7*EXP($C$8*B741+$C$9*C741)</f>
        <v>139627.334189896</v>
      </c>
      <c r="F741" s="0" t="n">
        <f aca="false">IF(D741&gt;=90000,1,0)</f>
        <v>0</v>
      </c>
      <c r="G741" s="0" t="n">
        <f aca="false">IF(E741&gt;=90000,1,0)</f>
        <v>1</v>
      </c>
      <c r="H741" s="0" t="n">
        <f aca="false">IF(E741&gt;=100000,1,0)</f>
        <v>1</v>
      </c>
      <c r="I741" s="0" t="n">
        <f aca="false">Positions!$F$2*(G741-Positions!$G$2)-Positions!$F$3*(H741-Positions!$G$3)-Positions!$F$4*(F741-Positions!$G$4)</f>
        <v>2380</v>
      </c>
      <c r="J741" s="0" t="n">
        <f aca="false">-I741</f>
        <v>-2380</v>
      </c>
    </row>
    <row r="742" customFormat="false" ht="15" hidden="false" customHeight="false" outlineLevel="0" collapsed="false">
      <c r="B742" s="0" t="n">
        <f aca="true">NORMSINV(RAND())</f>
        <v>-0.256956707000052</v>
      </c>
      <c r="C742" s="0" t="n">
        <f aca="true">NORMSINV(RAND())</f>
        <v>-1.54006207853326</v>
      </c>
      <c r="D742" s="0" t="n">
        <f aca="false">$C$7*EXP($C$8*B742)</f>
        <v>82760.4280452383</v>
      </c>
      <c r="E742" s="0" t="n">
        <f aca="false">$C$7*EXP($C$8*B742+$C$9*C742)</f>
        <v>52091.8385292343</v>
      </c>
      <c r="F742" s="0" t="n">
        <f aca="false">IF(D742&gt;=90000,1,0)</f>
        <v>0</v>
      </c>
      <c r="G742" s="0" t="n">
        <f aca="false">IF(E742&gt;=90000,1,0)</f>
        <v>0</v>
      </c>
      <c r="H742" s="0" t="n">
        <f aca="false">IF(E742&gt;=100000,1,0)</f>
        <v>0</v>
      </c>
      <c r="I742" s="0" t="n">
        <f aca="false">Positions!$F$2*(G742-Positions!$G$2)-Positions!$F$3*(H742-Positions!$G$3)-Positions!$F$4*(F742-Positions!$G$4)</f>
        <v>-1620</v>
      </c>
      <c r="J742" s="0" t="n">
        <f aca="false">-I742</f>
        <v>1620</v>
      </c>
    </row>
    <row r="743" customFormat="false" ht="15" hidden="false" customHeight="false" outlineLevel="0" collapsed="false">
      <c r="B743" s="0" t="n">
        <f aca="true">NORMSINV(RAND())</f>
        <v>0.82711399068004</v>
      </c>
      <c r="C743" s="0" t="n">
        <f aca="true">NORMSINV(RAND())</f>
        <v>0.726461858453712</v>
      </c>
      <c r="D743" s="0" t="n">
        <f aca="false">$C$7*EXP($C$8*B743)</f>
        <v>102178.109054044</v>
      </c>
      <c r="E743" s="0" t="n">
        <f aca="false">$C$7*EXP($C$8*B743+$C$9*C743)</f>
        <v>127114.907054283</v>
      </c>
      <c r="F743" s="0" t="n">
        <f aca="false">IF(D743&gt;=90000,1,0)</f>
        <v>1</v>
      </c>
      <c r="G743" s="0" t="n">
        <f aca="false">IF(E743&gt;=90000,1,0)</f>
        <v>1</v>
      </c>
      <c r="H743" s="0" t="n">
        <f aca="false">IF(E743&gt;=100000,1,0)</f>
        <v>1</v>
      </c>
      <c r="I743" s="0" t="n">
        <f aca="false">Positions!$F$2*(G743-Positions!$G$2)-Positions!$F$3*(H743-Positions!$G$3)-Positions!$F$4*(F743-Positions!$G$4)</f>
        <v>-1620</v>
      </c>
      <c r="J743" s="0" t="n">
        <f aca="false">-I743</f>
        <v>1620</v>
      </c>
    </row>
    <row r="744" customFormat="false" ht="15" hidden="false" customHeight="false" outlineLevel="0" collapsed="false">
      <c r="B744" s="0" t="n">
        <f aca="true">NORMSINV(RAND())</f>
        <v>-0.765647105517765</v>
      </c>
      <c r="C744" s="0" t="n">
        <f aca="true">NORMSINV(RAND())</f>
        <v>0.72768683239216</v>
      </c>
      <c r="D744" s="0" t="n">
        <f aca="false">$C$7*EXP($C$8*B744)</f>
        <v>74967.0967994217</v>
      </c>
      <c r="E744" s="0" t="n">
        <f aca="false">$C$7*EXP($C$8*B744+$C$9*C744)</f>
        <v>93297.3340985266</v>
      </c>
      <c r="F744" s="0" t="n">
        <f aca="false">IF(D744&gt;=90000,1,0)</f>
        <v>0</v>
      </c>
      <c r="G744" s="0" t="n">
        <f aca="false">IF(E744&gt;=90000,1,0)</f>
        <v>1</v>
      </c>
      <c r="H744" s="0" t="n">
        <f aca="false">IF(E744&gt;=100000,1,0)</f>
        <v>0</v>
      </c>
      <c r="I744" s="0" t="n">
        <f aca="false">Positions!$F$2*(G744-Positions!$G$2)-Positions!$F$3*(H744-Positions!$G$3)-Positions!$F$4*(F744-Positions!$G$4)</f>
        <v>8380</v>
      </c>
      <c r="J744" s="0" t="n">
        <f aca="false">-I744</f>
        <v>-8380</v>
      </c>
    </row>
    <row r="745" customFormat="false" ht="15" hidden="false" customHeight="false" outlineLevel="0" collapsed="false">
      <c r="B745" s="0" t="n">
        <f aca="true">NORMSINV(RAND())</f>
        <v>-0.339674983047241</v>
      </c>
      <c r="C745" s="0" t="n">
        <f aca="true">NORMSINV(RAND())</f>
        <v>-0.42340327506083</v>
      </c>
      <c r="D745" s="0" t="n">
        <f aca="false">$C$7*EXP($C$8*B745)</f>
        <v>81440.0978295667</v>
      </c>
      <c r="E745" s="0" t="n">
        <f aca="false">$C$7*EXP($C$8*B745+$C$9*C745)</f>
        <v>71707.3306597057</v>
      </c>
      <c r="F745" s="0" t="n">
        <f aca="false">IF(D745&gt;=90000,1,0)</f>
        <v>0</v>
      </c>
      <c r="G745" s="0" t="n">
        <f aca="false">IF(E745&gt;=90000,1,0)</f>
        <v>0</v>
      </c>
      <c r="H745" s="0" t="n">
        <f aca="false">IF(E745&gt;=100000,1,0)</f>
        <v>0</v>
      </c>
      <c r="I745" s="0" t="n">
        <f aca="false">Positions!$F$2*(G745-Positions!$G$2)-Positions!$F$3*(H745-Positions!$G$3)-Positions!$F$4*(F745-Positions!$G$4)</f>
        <v>-1620</v>
      </c>
      <c r="J745" s="0" t="n">
        <f aca="false">-I745</f>
        <v>1620</v>
      </c>
    </row>
    <row r="746" customFormat="false" ht="15" hidden="false" customHeight="false" outlineLevel="0" collapsed="false">
      <c r="B746" s="0" t="n">
        <f aca="true">NORMSINV(RAND())</f>
        <v>-1.02774140133403</v>
      </c>
      <c r="C746" s="0" t="n">
        <f aca="true">NORMSINV(RAND())</f>
        <v>0.405280139437921</v>
      </c>
      <c r="D746" s="0" t="n">
        <f aca="false">$C$7*EXP($C$8*B746)</f>
        <v>71242.6996497167</v>
      </c>
      <c r="E746" s="0" t="n">
        <f aca="false">$C$7*EXP($C$8*B746+$C$9*C746)</f>
        <v>80472.8065139562</v>
      </c>
      <c r="F746" s="0" t="n">
        <f aca="false">IF(D746&gt;=90000,1,0)</f>
        <v>0</v>
      </c>
      <c r="G746" s="0" t="n">
        <f aca="false">IF(E746&gt;=90000,1,0)</f>
        <v>0</v>
      </c>
      <c r="H746" s="0" t="n">
        <f aca="false">IF(E746&gt;=100000,1,0)</f>
        <v>0</v>
      </c>
      <c r="I746" s="0" t="n">
        <f aca="false">Positions!$F$2*(G746-Positions!$G$2)-Positions!$F$3*(H746-Positions!$G$3)-Positions!$F$4*(F746-Positions!$G$4)</f>
        <v>-1620</v>
      </c>
      <c r="J746" s="0" t="n">
        <f aca="false">-I746</f>
        <v>1620</v>
      </c>
    </row>
    <row r="747" customFormat="false" ht="15" hidden="false" customHeight="false" outlineLevel="0" collapsed="false">
      <c r="B747" s="0" t="n">
        <f aca="true">NORMSINV(RAND())</f>
        <v>0.110050162491415</v>
      </c>
      <c r="C747" s="0" t="n">
        <f aca="true">NORMSINV(RAND())</f>
        <v>0.0187124576655947</v>
      </c>
      <c r="D747" s="0" t="n">
        <f aca="false">$C$7*EXP($C$8*B747)</f>
        <v>88881.5261121162</v>
      </c>
      <c r="E747" s="0" t="n">
        <f aca="false">$C$7*EXP($C$8*B747+$C$9*C747)</f>
        <v>89382.8893201086</v>
      </c>
      <c r="F747" s="0" t="n">
        <f aca="false">IF(D747&gt;=90000,1,0)</f>
        <v>0</v>
      </c>
      <c r="G747" s="0" t="n">
        <f aca="false">IF(E747&gt;=90000,1,0)</f>
        <v>0</v>
      </c>
      <c r="H747" s="0" t="n">
        <f aca="false">IF(E747&gt;=100000,1,0)</f>
        <v>0</v>
      </c>
      <c r="I747" s="0" t="n">
        <f aca="false">Positions!$F$2*(G747-Positions!$G$2)-Positions!$F$3*(H747-Positions!$G$3)-Positions!$F$4*(F747-Positions!$G$4)</f>
        <v>-1620</v>
      </c>
      <c r="J747" s="0" t="n">
        <f aca="false">-I747</f>
        <v>1620</v>
      </c>
    </row>
    <row r="748" customFormat="false" ht="15" hidden="false" customHeight="false" outlineLevel="0" collapsed="false">
      <c r="B748" s="0" t="n">
        <f aca="true">NORMSINV(RAND())</f>
        <v>-0.268314125729094</v>
      </c>
      <c r="C748" s="0" t="n">
        <f aca="true">NORMSINV(RAND())</f>
        <v>0.468342048451491</v>
      </c>
      <c r="D748" s="0" t="n">
        <f aca="false">$C$7*EXP($C$8*B748)</f>
        <v>82577.8834983812</v>
      </c>
      <c r="E748" s="0" t="n">
        <f aca="false">$C$7*EXP($C$8*B748+$C$9*C748)</f>
        <v>95061.612093576</v>
      </c>
      <c r="F748" s="0" t="n">
        <f aca="false">IF(D748&gt;=90000,1,0)</f>
        <v>0</v>
      </c>
      <c r="G748" s="0" t="n">
        <f aca="false">IF(E748&gt;=90000,1,0)</f>
        <v>1</v>
      </c>
      <c r="H748" s="0" t="n">
        <f aca="false">IF(E748&gt;=100000,1,0)</f>
        <v>0</v>
      </c>
      <c r="I748" s="0" t="n">
        <f aca="false">Positions!$F$2*(G748-Positions!$G$2)-Positions!$F$3*(H748-Positions!$G$3)-Positions!$F$4*(F748-Positions!$G$4)</f>
        <v>8380</v>
      </c>
      <c r="J748" s="0" t="n">
        <f aca="false">-I748</f>
        <v>-8380</v>
      </c>
    </row>
    <row r="749" customFormat="false" ht="15" hidden="false" customHeight="false" outlineLevel="0" collapsed="false">
      <c r="B749" s="0" t="n">
        <f aca="true">NORMSINV(RAND())</f>
        <v>-0.206896611375289</v>
      </c>
      <c r="C749" s="0" t="n">
        <f aca="true">NORMSINV(RAND())</f>
        <v>-0.827467669460229</v>
      </c>
      <c r="D749" s="0" t="n">
        <f aca="false">$C$7*EXP($C$8*B749)</f>
        <v>83569.8509070882</v>
      </c>
      <c r="E749" s="0" t="n">
        <f aca="false">$C$7*EXP($C$8*B749+$C$9*C749)</f>
        <v>65166.5652189654</v>
      </c>
      <c r="F749" s="0" t="n">
        <f aca="false">IF(D749&gt;=90000,1,0)</f>
        <v>0</v>
      </c>
      <c r="G749" s="0" t="n">
        <f aca="false">IF(E749&gt;=90000,1,0)</f>
        <v>0</v>
      </c>
      <c r="H749" s="0" t="n">
        <f aca="false">IF(E749&gt;=100000,1,0)</f>
        <v>0</v>
      </c>
      <c r="I749" s="0" t="n">
        <f aca="false">Positions!$F$2*(G749-Positions!$G$2)-Positions!$F$3*(H749-Positions!$G$3)-Positions!$F$4*(F749-Positions!$G$4)</f>
        <v>-1620</v>
      </c>
      <c r="J749" s="0" t="n">
        <f aca="false">-I749</f>
        <v>1620</v>
      </c>
    </row>
    <row r="750" customFormat="false" ht="15" hidden="false" customHeight="false" outlineLevel="0" collapsed="false">
      <c r="B750" s="0" t="n">
        <f aca="true">NORMSINV(RAND())</f>
        <v>-0.376956507315886</v>
      </c>
      <c r="C750" s="0" t="n">
        <f aca="true">NORMSINV(RAND())</f>
        <v>-1.44705177291532</v>
      </c>
      <c r="D750" s="0" t="n">
        <f aca="false">$C$7*EXP($C$8*B750)</f>
        <v>80851.9251646427</v>
      </c>
      <c r="E750" s="0" t="n">
        <f aca="false">$C$7*EXP($C$8*B750+$C$9*C750)</f>
        <v>52333.4895056644</v>
      </c>
      <c r="F750" s="0" t="n">
        <f aca="false">IF(D750&gt;=90000,1,0)</f>
        <v>0</v>
      </c>
      <c r="G750" s="0" t="n">
        <f aca="false">IF(E750&gt;=90000,1,0)</f>
        <v>0</v>
      </c>
      <c r="H750" s="0" t="n">
        <f aca="false">IF(E750&gt;=100000,1,0)</f>
        <v>0</v>
      </c>
      <c r="I750" s="0" t="n">
        <f aca="false">Positions!$F$2*(G750-Positions!$G$2)-Positions!$F$3*(H750-Positions!$G$3)-Positions!$F$4*(F750-Positions!$G$4)</f>
        <v>-1620</v>
      </c>
      <c r="J750" s="0" t="n">
        <f aca="false">-I750</f>
        <v>1620</v>
      </c>
    </row>
    <row r="751" customFormat="false" ht="15" hidden="false" customHeight="false" outlineLevel="0" collapsed="false">
      <c r="B751" s="0" t="n">
        <f aca="true">NORMSINV(RAND())</f>
        <v>0.0135876913893221</v>
      </c>
      <c r="C751" s="0" t="n">
        <f aca="true">NORMSINV(RAND())</f>
        <v>0.795141951591638</v>
      </c>
      <c r="D751" s="0" t="n">
        <f aca="false">$C$7*EXP($C$8*B751)</f>
        <v>87230.1360219433</v>
      </c>
      <c r="E751" s="0" t="n">
        <f aca="false">$C$7*EXP($C$8*B751+$C$9*C751)</f>
        <v>110782.52688763</v>
      </c>
      <c r="F751" s="0" t="n">
        <f aca="false">IF(D751&gt;=90000,1,0)</f>
        <v>0</v>
      </c>
      <c r="G751" s="0" t="n">
        <f aca="false">IF(E751&gt;=90000,1,0)</f>
        <v>1</v>
      </c>
      <c r="H751" s="0" t="n">
        <f aca="false">IF(E751&gt;=100000,1,0)</f>
        <v>1</v>
      </c>
      <c r="I751" s="0" t="n">
        <f aca="false">Positions!$F$2*(G751-Positions!$G$2)-Positions!$F$3*(H751-Positions!$G$3)-Positions!$F$4*(F751-Positions!$G$4)</f>
        <v>2380</v>
      </c>
      <c r="J751" s="0" t="n">
        <f aca="false">-I751</f>
        <v>-2380</v>
      </c>
    </row>
    <row r="752" customFormat="false" ht="15" hidden="false" customHeight="false" outlineLevel="0" collapsed="false">
      <c r="B752" s="0" t="n">
        <f aca="true">NORMSINV(RAND())</f>
        <v>0.121459076087622</v>
      </c>
      <c r="C752" s="0" t="n">
        <f aca="true">NORMSINV(RAND())</f>
        <v>-0.444674601826989</v>
      </c>
      <c r="D752" s="0" t="n">
        <f aca="false">$C$7*EXP($C$8*B752)</f>
        <v>89078.8971601872</v>
      </c>
      <c r="E752" s="0" t="n">
        <f aca="false">$C$7*EXP($C$8*B752+$C$9*C752)</f>
        <v>77933.3163887407</v>
      </c>
      <c r="F752" s="0" t="n">
        <f aca="false">IF(D752&gt;=90000,1,0)</f>
        <v>0</v>
      </c>
      <c r="G752" s="0" t="n">
        <f aca="false">IF(E752&gt;=90000,1,0)</f>
        <v>0</v>
      </c>
      <c r="H752" s="0" t="n">
        <f aca="false">IF(E752&gt;=100000,1,0)</f>
        <v>0</v>
      </c>
      <c r="I752" s="0" t="n">
        <f aca="false">Positions!$F$2*(G752-Positions!$G$2)-Positions!$F$3*(H752-Positions!$G$3)-Positions!$F$4*(F752-Positions!$G$4)</f>
        <v>-1620</v>
      </c>
      <c r="J752" s="0" t="n">
        <f aca="false">-I752</f>
        <v>1620</v>
      </c>
    </row>
    <row r="753" customFormat="false" ht="15" hidden="false" customHeight="false" outlineLevel="0" collapsed="false">
      <c r="B753" s="0" t="n">
        <f aca="true">NORMSINV(RAND())</f>
        <v>0.178401667181055</v>
      </c>
      <c r="C753" s="0" t="n">
        <f aca="true">NORMSINV(RAND())</f>
        <v>1.00901544167666</v>
      </c>
      <c r="D753" s="0" t="n">
        <f aca="false">$C$7*EXP($C$8*B753)</f>
        <v>90070.5603464749</v>
      </c>
      <c r="E753" s="0" t="n">
        <f aca="false">$C$7*EXP($C$8*B753+$C$9*C753)</f>
        <v>121985.575553611</v>
      </c>
      <c r="F753" s="0" t="n">
        <f aca="false">IF(D753&gt;=90000,1,0)</f>
        <v>1</v>
      </c>
      <c r="G753" s="0" t="n">
        <f aca="false">IF(E753&gt;=90000,1,0)</f>
        <v>1</v>
      </c>
      <c r="H753" s="0" t="n">
        <f aca="false">IF(E753&gt;=100000,1,0)</f>
        <v>1</v>
      </c>
      <c r="I753" s="0" t="n">
        <f aca="false">Positions!$F$2*(G753-Positions!$G$2)-Positions!$F$3*(H753-Positions!$G$3)-Positions!$F$4*(F753-Positions!$G$4)</f>
        <v>-1620</v>
      </c>
      <c r="J753" s="0" t="n">
        <f aca="false">-I753</f>
        <v>1620</v>
      </c>
    </row>
    <row r="754" customFormat="false" ht="15" hidden="false" customHeight="false" outlineLevel="0" collapsed="false">
      <c r="B754" s="0" t="n">
        <f aca="true">NORMSINV(RAND())</f>
        <v>0.52372609959207</v>
      </c>
      <c r="C754" s="0" t="n">
        <f aca="true">NORMSINV(RAND())</f>
        <v>1.07640439207982</v>
      </c>
      <c r="D754" s="0" t="n">
        <f aca="false">$C$7*EXP($C$8*B754)</f>
        <v>96325.4064534138</v>
      </c>
      <c r="E754" s="0" t="n">
        <f aca="false">$C$7*EXP($C$8*B754+$C$9*C754)</f>
        <v>133126.343151396</v>
      </c>
      <c r="F754" s="0" t="n">
        <f aca="false">IF(D754&gt;=90000,1,0)</f>
        <v>1</v>
      </c>
      <c r="G754" s="0" t="n">
        <f aca="false">IF(E754&gt;=90000,1,0)</f>
        <v>1</v>
      </c>
      <c r="H754" s="0" t="n">
        <f aca="false">IF(E754&gt;=100000,1,0)</f>
        <v>1</v>
      </c>
      <c r="I754" s="0" t="n">
        <f aca="false">Positions!$F$2*(G754-Positions!$G$2)-Positions!$F$3*(H754-Positions!$G$3)-Positions!$F$4*(F754-Positions!$G$4)</f>
        <v>-1620</v>
      </c>
      <c r="J754" s="0" t="n">
        <f aca="false">-I754</f>
        <v>1620</v>
      </c>
    </row>
    <row r="755" customFormat="false" ht="15" hidden="false" customHeight="false" outlineLevel="0" collapsed="false">
      <c r="B755" s="0" t="n">
        <f aca="true">NORMSINV(RAND())</f>
        <v>-0.573422761733413</v>
      </c>
      <c r="C755" s="0" t="n">
        <f aca="true">NORMSINV(RAND())</f>
        <v>0.592919777735518</v>
      </c>
      <c r="D755" s="0" t="n">
        <f aca="false">$C$7*EXP($C$8*B755)</f>
        <v>77821.8306761307</v>
      </c>
      <c r="E755" s="0" t="n">
        <f aca="false">$C$7*EXP($C$8*B755+$C$9*C755)</f>
        <v>93005.0062099492</v>
      </c>
      <c r="F755" s="0" t="n">
        <f aca="false">IF(D755&gt;=90000,1,0)</f>
        <v>0</v>
      </c>
      <c r="G755" s="0" t="n">
        <f aca="false">IF(E755&gt;=90000,1,0)</f>
        <v>1</v>
      </c>
      <c r="H755" s="0" t="n">
        <f aca="false">IF(E755&gt;=100000,1,0)</f>
        <v>0</v>
      </c>
      <c r="I755" s="0" t="n">
        <f aca="false">Positions!$F$2*(G755-Positions!$G$2)-Positions!$F$3*(H755-Positions!$G$3)-Positions!$F$4*(F755-Positions!$G$4)</f>
        <v>8380</v>
      </c>
      <c r="J755" s="0" t="n">
        <f aca="false">-I755</f>
        <v>-8380</v>
      </c>
    </row>
    <row r="756" customFormat="false" ht="15" hidden="false" customHeight="false" outlineLevel="0" collapsed="false">
      <c r="B756" s="0" t="n">
        <f aca="true">NORMSINV(RAND())</f>
        <v>0.432998825743905</v>
      </c>
      <c r="C756" s="0" t="n">
        <f aca="true">NORMSINV(RAND())</f>
        <v>0.392616332776983</v>
      </c>
      <c r="D756" s="0" t="n">
        <f aca="false">$C$7*EXP($C$8*B756)</f>
        <v>94641.1822838896</v>
      </c>
      <c r="E756" s="0" t="n">
        <f aca="false">$C$7*EXP($C$8*B756+$C$9*C756)</f>
        <v>106496.587944704</v>
      </c>
      <c r="F756" s="0" t="n">
        <f aca="false">IF(D756&gt;=90000,1,0)</f>
        <v>1</v>
      </c>
      <c r="G756" s="0" t="n">
        <f aca="false">IF(E756&gt;=90000,1,0)</f>
        <v>1</v>
      </c>
      <c r="H756" s="0" t="n">
        <f aca="false">IF(E756&gt;=100000,1,0)</f>
        <v>1</v>
      </c>
      <c r="I756" s="0" t="n">
        <f aca="false">Positions!$F$2*(G756-Positions!$G$2)-Positions!$F$3*(H756-Positions!$G$3)-Positions!$F$4*(F756-Positions!$G$4)</f>
        <v>-1620</v>
      </c>
      <c r="J756" s="0" t="n">
        <f aca="false">-I756</f>
        <v>1620</v>
      </c>
    </row>
    <row r="757" customFormat="false" ht="15" hidden="false" customHeight="false" outlineLevel="0" collapsed="false">
      <c r="B757" s="0" t="n">
        <f aca="true">NORMSINV(RAND())</f>
        <v>0.165784475869029</v>
      </c>
      <c r="C757" s="0" t="n">
        <f aca="true">NORMSINV(RAND())</f>
        <v>0.454805856985164</v>
      </c>
      <c r="D757" s="0" t="n">
        <f aca="false">$C$7*EXP($C$8*B757)</f>
        <v>89849.8824244222</v>
      </c>
      <c r="E757" s="0" t="n">
        <f aca="false">$C$7*EXP($C$8*B757+$C$9*C757)</f>
        <v>103012.946336985</v>
      </c>
      <c r="F757" s="0" t="n">
        <f aca="false">IF(D757&gt;=90000,1,0)</f>
        <v>0</v>
      </c>
      <c r="G757" s="0" t="n">
        <f aca="false">IF(E757&gt;=90000,1,0)</f>
        <v>1</v>
      </c>
      <c r="H757" s="0" t="n">
        <f aca="false">IF(E757&gt;=100000,1,0)</f>
        <v>1</v>
      </c>
      <c r="I757" s="0" t="n">
        <f aca="false">Positions!$F$2*(G757-Positions!$G$2)-Positions!$F$3*(H757-Positions!$G$3)-Positions!$F$4*(F757-Positions!$G$4)</f>
        <v>2380</v>
      </c>
      <c r="J757" s="0" t="n">
        <f aca="false">-I757</f>
        <v>-2380</v>
      </c>
    </row>
    <row r="758" customFormat="false" ht="15" hidden="false" customHeight="false" outlineLevel="0" collapsed="false">
      <c r="B758" s="0" t="n">
        <f aca="true">NORMSINV(RAND())</f>
        <v>1.44315097913117</v>
      </c>
      <c r="C758" s="0" t="n">
        <f aca="true">NORMSINV(RAND())</f>
        <v>-1.29979546604003</v>
      </c>
      <c r="D758" s="0" t="n">
        <f aca="false">$C$7*EXP($C$8*B758)</f>
        <v>115179.149411296</v>
      </c>
      <c r="E758" s="0" t="n">
        <f aca="false">$C$7*EXP($C$8*B758+$C$9*C758)</f>
        <v>77926.8836853266</v>
      </c>
      <c r="F758" s="0" t="n">
        <f aca="false">IF(D758&gt;=90000,1,0)</f>
        <v>1</v>
      </c>
      <c r="G758" s="0" t="n">
        <f aca="false">IF(E758&gt;=90000,1,0)</f>
        <v>0</v>
      </c>
      <c r="H758" s="0" t="n">
        <f aca="false">IF(E758&gt;=100000,1,0)</f>
        <v>0</v>
      </c>
      <c r="I758" s="0" t="n">
        <f aca="false">Positions!$F$2*(G758-Positions!$G$2)-Positions!$F$3*(H758-Positions!$G$3)-Positions!$F$4*(F758-Positions!$G$4)</f>
        <v>-5620</v>
      </c>
      <c r="J758" s="0" t="n">
        <f aca="false">-I758</f>
        <v>5620</v>
      </c>
    </row>
    <row r="759" customFormat="false" ht="15" hidden="false" customHeight="false" outlineLevel="0" collapsed="false">
      <c r="B759" s="0" t="n">
        <f aca="true">NORMSINV(RAND())</f>
        <v>-1.44487381312318</v>
      </c>
      <c r="C759" s="0" t="n">
        <f aca="true">NORMSINV(RAND())</f>
        <v>-1.81523249764363</v>
      </c>
      <c r="D759" s="0" t="n">
        <f aca="false">$C$7*EXP($C$8*B759)</f>
        <v>65693.0110363107</v>
      </c>
      <c r="E759" s="0" t="n">
        <f aca="false">$C$7*EXP($C$8*B759+$C$9*C759)</f>
        <v>38066.5042187551</v>
      </c>
      <c r="F759" s="0" t="n">
        <f aca="false">IF(D759&gt;=90000,1,0)</f>
        <v>0</v>
      </c>
      <c r="G759" s="0" t="n">
        <f aca="false">IF(E759&gt;=90000,1,0)</f>
        <v>0</v>
      </c>
      <c r="H759" s="0" t="n">
        <f aca="false">IF(E759&gt;=100000,1,0)</f>
        <v>0</v>
      </c>
      <c r="I759" s="0" t="n">
        <f aca="false">Positions!$F$2*(G759-Positions!$G$2)-Positions!$F$3*(H759-Positions!$G$3)-Positions!$F$4*(F759-Positions!$G$4)</f>
        <v>-1620</v>
      </c>
      <c r="J759" s="0" t="n">
        <f aca="false">-I759</f>
        <v>1620</v>
      </c>
    </row>
    <row r="760" customFormat="false" ht="15" hidden="false" customHeight="false" outlineLevel="0" collapsed="false">
      <c r="B760" s="0" t="n">
        <f aca="true">NORMSINV(RAND())</f>
        <v>-0.562320896989061</v>
      </c>
      <c r="C760" s="0" t="n">
        <f aca="true">NORMSINV(RAND())</f>
        <v>0.526657212281166</v>
      </c>
      <c r="D760" s="0" t="n">
        <f aca="false">$C$7*EXP($C$8*B760)</f>
        <v>77989.9865569983</v>
      </c>
      <c r="E760" s="0" t="n">
        <f aca="false">$C$7*EXP($C$8*B760+$C$9*C760)</f>
        <v>91367.8150598077</v>
      </c>
      <c r="F760" s="0" t="n">
        <f aca="false">IF(D760&gt;=90000,1,0)</f>
        <v>0</v>
      </c>
      <c r="G760" s="0" t="n">
        <f aca="false">IF(E760&gt;=90000,1,0)</f>
        <v>1</v>
      </c>
      <c r="H760" s="0" t="n">
        <f aca="false">IF(E760&gt;=100000,1,0)</f>
        <v>0</v>
      </c>
      <c r="I760" s="0" t="n">
        <f aca="false">Positions!$F$2*(G760-Positions!$G$2)-Positions!$F$3*(H760-Positions!$G$3)-Positions!$F$4*(F760-Positions!$G$4)</f>
        <v>8380</v>
      </c>
      <c r="J760" s="0" t="n">
        <f aca="false">-I760</f>
        <v>-8380</v>
      </c>
    </row>
    <row r="761" customFormat="false" ht="15" hidden="false" customHeight="false" outlineLevel="0" collapsed="false">
      <c r="B761" s="0" t="n">
        <f aca="true">NORMSINV(RAND())</f>
        <v>0.398996025372666</v>
      </c>
      <c r="C761" s="0" t="n">
        <f aca="true">NORMSINV(RAND())</f>
        <v>0.380805346165615</v>
      </c>
      <c r="D761" s="0" t="n">
        <f aca="false">$C$7*EXP($C$8*B761)</f>
        <v>94017.5824443021</v>
      </c>
      <c r="E761" s="0" t="n">
        <f aca="false">$C$7*EXP($C$8*B761+$C$9*C761)</f>
        <v>105419.926170351</v>
      </c>
      <c r="F761" s="0" t="n">
        <f aca="false">IF(D761&gt;=90000,1,0)</f>
        <v>1</v>
      </c>
      <c r="G761" s="0" t="n">
        <f aca="false">IF(E761&gt;=90000,1,0)</f>
        <v>1</v>
      </c>
      <c r="H761" s="0" t="n">
        <f aca="false">IF(E761&gt;=100000,1,0)</f>
        <v>1</v>
      </c>
      <c r="I761" s="0" t="n">
        <f aca="false">Positions!$F$2*(G761-Positions!$G$2)-Positions!$F$3*(H761-Positions!$G$3)-Positions!$F$4*(F761-Positions!$G$4)</f>
        <v>-1620</v>
      </c>
      <c r="J761" s="0" t="n">
        <f aca="false">-I761</f>
        <v>1620</v>
      </c>
    </row>
    <row r="762" customFormat="false" ht="15" hidden="false" customHeight="false" outlineLevel="0" collapsed="false">
      <c r="B762" s="0" t="n">
        <f aca="true">NORMSINV(RAND())</f>
        <v>-0.331864388334319</v>
      </c>
      <c r="C762" s="0" t="n">
        <f aca="true">NORMSINV(RAND())</f>
        <v>0.90423154017377</v>
      </c>
      <c r="D762" s="0" t="n">
        <f aca="false">$C$7*EXP($C$8*B762)</f>
        <v>81563.8628965098</v>
      </c>
      <c r="E762" s="0" t="n">
        <f aca="false">$C$7*EXP($C$8*B762+$C$9*C762)</f>
        <v>107039.483036522</v>
      </c>
      <c r="F762" s="0" t="n">
        <f aca="false">IF(D762&gt;=90000,1,0)</f>
        <v>0</v>
      </c>
      <c r="G762" s="0" t="n">
        <f aca="false">IF(E762&gt;=90000,1,0)</f>
        <v>1</v>
      </c>
      <c r="H762" s="0" t="n">
        <f aca="false">IF(E762&gt;=100000,1,0)</f>
        <v>1</v>
      </c>
      <c r="I762" s="0" t="n">
        <f aca="false">Positions!$F$2*(G762-Positions!$G$2)-Positions!$F$3*(H762-Positions!$G$3)-Positions!$F$4*(F762-Positions!$G$4)</f>
        <v>2380</v>
      </c>
      <c r="J762" s="0" t="n">
        <f aca="false">-I762</f>
        <v>-2380</v>
      </c>
    </row>
    <row r="763" customFormat="false" ht="15" hidden="false" customHeight="false" outlineLevel="0" collapsed="false">
      <c r="B763" s="0" t="n">
        <f aca="true">NORMSINV(RAND())</f>
        <v>0.0256069984418323</v>
      </c>
      <c r="C763" s="0" t="n">
        <f aca="true">NORMSINV(RAND())</f>
        <v>0.611645619997126</v>
      </c>
      <c r="D763" s="0" t="n">
        <f aca="false">$C$7*EXP($C$8*B763)</f>
        <v>87434.2155365192</v>
      </c>
      <c r="E763" s="0" t="n">
        <f aca="false">$C$7*EXP($C$8*B763+$C$9*C763)</f>
        <v>105082.630233879</v>
      </c>
      <c r="F763" s="0" t="n">
        <f aca="false">IF(D763&gt;=90000,1,0)</f>
        <v>0</v>
      </c>
      <c r="G763" s="0" t="n">
        <f aca="false">IF(E763&gt;=90000,1,0)</f>
        <v>1</v>
      </c>
      <c r="H763" s="0" t="n">
        <f aca="false">IF(E763&gt;=100000,1,0)</f>
        <v>1</v>
      </c>
      <c r="I763" s="0" t="n">
        <f aca="false">Positions!$F$2*(G763-Positions!$G$2)-Positions!$F$3*(H763-Positions!$G$3)-Positions!$F$4*(F763-Positions!$G$4)</f>
        <v>2380</v>
      </c>
      <c r="J763" s="0" t="n">
        <f aca="false">-I763</f>
        <v>-2380</v>
      </c>
    </row>
    <row r="764" customFormat="false" ht="15" hidden="false" customHeight="false" outlineLevel="0" collapsed="false">
      <c r="B764" s="0" t="n">
        <f aca="true">NORMSINV(RAND())</f>
        <v>-0.78217866285397</v>
      </c>
      <c r="C764" s="0" t="n">
        <f aca="true">NORMSINV(RAND())</f>
        <v>0.416459272760573</v>
      </c>
      <c r="D764" s="0" t="n">
        <f aca="false">$C$7*EXP($C$8*B764)</f>
        <v>74726.5317041683</v>
      </c>
      <c r="E764" s="0" t="n">
        <f aca="false">$C$7*EXP($C$8*B764+$C$9*C764)</f>
        <v>84692.1242993336</v>
      </c>
      <c r="F764" s="0" t="n">
        <f aca="false">IF(D764&gt;=90000,1,0)</f>
        <v>0</v>
      </c>
      <c r="G764" s="0" t="n">
        <f aca="false">IF(E764&gt;=90000,1,0)</f>
        <v>0</v>
      </c>
      <c r="H764" s="0" t="n">
        <f aca="false">IF(E764&gt;=100000,1,0)</f>
        <v>0</v>
      </c>
      <c r="I764" s="0" t="n">
        <f aca="false">Positions!$F$2*(G764-Positions!$G$2)-Positions!$F$3*(H764-Positions!$G$3)-Positions!$F$4*(F764-Positions!$G$4)</f>
        <v>-1620</v>
      </c>
      <c r="J764" s="0" t="n">
        <f aca="false">-I764</f>
        <v>1620</v>
      </c>
    </row>
    <row r="765" customFormat="false" ht="15" hidden="false" customHeight="false" outlineLevel="0" collapsed="false">
      <c r="B765" s="0" t="n">
        <f aca="true">NORMSINV(RAND())</f>
        <v>1.64221995717506</v>
      </c>
      <c r="C765" s="0" t="n">
        <f aca="true">NORMSINV(RAND())</f>
        <v>-1.0123828986592</v>
      </c>
      <c r="D765" s="0" t="n">
        <f aca="false">$C$7*EXP($C$8*B765)</f>
        <v>119724.36830766</v>
      </c>
      <c r="E765" s="0" t="n">
        <f aca="false">$C$7*EXP($C$8*B765+$C$9*C765)</f>
        <v>88311.5123588685</v>
      </c>
      <c r="F765" s="0" t="n">
        <f aca="false">IF(D765&gt;=90000,1,0)</f>
        <v>1</v>
      </c>
      <c r="G765" s="0" t="n">
        <f aca="false">IF(E765&gt;=90000,1,0)</f>
        <v>0</v>
      </c>
      <c r="H765" s="0" t="n">
        <f aca="false">IF(E765&gt;=100000,1,0)</f>
        <v>0</v>
      </c>
      <c r="I765" s="0" t="n">
        <f aca="false">Positions!$F$2*(G765-Positions!$G$2)-Positions!$F$3*(H765-Positions!$G$3)-Positions!$F$4*(F765-Positions!$G$4)</f>
        <v>-5620</v>
      </c>
      <c r="J765" s="0" t="n">
        <f aca="false">-I765</f>
        <v>5620</v>
      </c>
    </row>
    <row r="766" customFormat="false" ht="15" hidden="false" customHeight="false" outlineLevel="0" collapsed="false">
      <c r="B766" s="0" t="n">
        <f aca="true">NORMSINV(RAND())</f>
        <v>0.649671004061764</v>
      </c>
      <c r="C766" s="0" t="n">
        <f aca="true">NORMSINV(RAND())</f>
        <v>1.79217114410432</v>
      </c>
      <c r="D766" s="0" t="n">
        <f aca="false">$C$7*EXP($C$8*B766)</f>
        <v>98713.1923056509</v>
      </c>
      <c r="E766" s="0" t="n">
        <f aca="false">$C$7*EXP($C$8*B766+$C$9*C766)</f>
        <v>169176.774451127</v>
      </c>
      <c r="F766" s="0" t="n">
        <f aca="false">IF(D766&gt;=90000,1,0)</f>
        <v>1</v>
      </c>
      <c r="G766" s="0" t="n">
        <f aca="false">IF(E766&gt;=90000,1,0)</f>
        <v>1</v>
      </c>
      <c r="H766" s="0" t="n">
        <f aca="false">IF(E766&gt;=100000,1,0)</f>
        <v>1</v>
      </c>
      <c r="I766" s="0" t="n">
        <f aca="false">Positions!$F$2*(G766-Positions!$G$2)-Positions!$F$3*(H766-Positions!$G$3)-Positions!$F$4*(F766-Positions!$G$4)</f>
        <v>-1620</v>
      </c>
      <c r="J766" s="0" t="n">
        <f aca="false">-I766</f>
        <v>1620</v>
      </c>
    </row>
    <row r="767" customFormat="false" ht="15" hidden="false" customHeight="false" outlineLevel="0" collapsed="false">
      <c r="B767" s="0" t="n">
        <f aca="true">NORMSINV(RAND())</f>
        <v>-0.460049966354332</v>
      </c>
      <c r="C767" s="0" t="n">
        <f aca="true">NORMSINV(RAND())</f>
        <v>-1.21191354981291</v>
      </c>
      <c r="D767" s="0" t="n">
        <f aca="false">$C$7*EXP($C$8*B767)</f>
        <v>79556.2391652641</v>
      </c>
      <c r="E767" s="0" t="n">
        <f aca="false">$C$7*EXP($C$8*B767+$C$9*C767)</f>
        <v>55266.3207557599</v>
      </c>
      <c r="F767" s="0" t="n">
        <f aca="false">IF(D767&gt;=90000,1,0)</f>
        <v>0</v>
      </c>
      <c r="G767" s="0" t="n">
        <f aca="false">IF(E767&gt;=90000,1,0)</f>
        <v>0</v>
      </c>
      <c r="H767" s="0" t="n">
        <f aca="false">IF(E767&gt;=100000,1,0)</f>
        <v>0</v>
      </c>
      <c r="I767" s="0" t="n">
        <f aca="false">Positions!$F$2*(G767-Positions!$G$2)-Positions!$F$3*(H767-Positions!$G$3)-Positions!$F$4*(F767-Positions!$G$4)</f>
        <v>-1620</v>
      </c>
      <c r="J767" s="0" t="n">
        <f aca="false">-I767</f>
        <v>1620</v>
      </c>
    </row>
    <row r="768" customFormat="false" ht="15" hidden="false" customHeight="false" outlineLevel="0" collapsed="false">
      <c r="B768" s="0" t="n">
        <f aca="true">NORMSINV(RAND())</f>
        <v>0.554773698473011</v>
      </c>
      <c r="C768" s="0" t="n">
        <f aca="true">NORMSINV(RAND())</f>
        <v>-0.641520075988237</v>
      </c>
      <c r="D768" s="0" t="n">
        <f aca="false">$C$7*EXP($C$8*B768)</f>
        <v>96908.6181208483</v>
      </c>
      <c r="E768" s="0" t="n">
        <f aca="false">$C$7*EXP($C$8*B768+$C$9*C768)</f>
        <v>79912.1497000746</v>
      </c>
      <c r="F768" s="0" t="n">
        <f aca="false">IF(D768&gt;=90000,1,0)</f>
        <v>1</v>
      </c>
      <c r="G768" s="0" t="n">
        <f aca="false">IF(E768&gt;=90000,1,0)</f>
        <v>0</v>
      </c>
      <c r="H768" s="0" t="n">
        <f aca="false">IF(E768&gt;=100000,1,0)</f>
        <v>0</v>
      </c>
      <c r="I768" s="0" t="n">
        <f aca="false">Positions!$F$2*(G768-Positions!$G$2)-Positions!$F$3*(H768-Positions!$G$3)-Positions!$F$4*(F768-Positions!$G$4)</f>
        <v>-5620</v>
      </c>
      <c r="J768" s="0" t="n">
        <f aca="false">-I768</f>
        <v>5620</v>
      </c>
    </row>
    <row r="769" customFormat="false" ht="15" hidden="false" customHeight="false" outlineLevel="0" collapsed="false">
      <c r="B769" s="0" t="n">
        <f aca="true">NORMSINV(RAND())</f>
        <v>-1.03982134879149</v>
      </c>
      <c r="C769" s="0" t="n">
        <f aca="true">NORMSINV(RAND())</f>
        <v>-0.620399664564106</v>
      </c>
      <c r="D769" s="0" t="n">
        <f aca="false">$C$7*EXP($C$8*B769)</f>
        <v>71075.574650232</v>
      </c>
      <c r="E769" s="0" t="n">
        <f aca="false">$C$7*EXP($C$8*B769+$C$9*C769)</f>
        <v>58983.1597358969</v>
      </c>
      <c r="F769" s="0" t="n">
        <f aca="false">IF(D769&gt;=90000,1,0)</f>
        <v>0</v>
      </c>
      <c r="G769" s="0" t="n">
        <f aca="false">IF(E769&gt;=90000,1,0)</f>
        <v>0</v>
      </c>
      <c r="H769" s="0" t="n">
        <f aca="false">IF(E769&gt;=100000,1,0)</f>
        <v>0</v>
      </c>
      <c r="I769" s="0" t="n">
        <f aca="false">Positions!$F$2*(G769-Positions!$G$2)-Positions!$F$3*(H769-Positions!$G$3)-Positions!$F$4*(F769-Positions!$G$4)</f>
        <v>-1620</v>
      </c>
      <c r="J769" s="0" t="n">
        <f aca="false">-I769</f>
        <v>1620</v>
      </c>
    </row>
    <row r="770" customFormat="false" ht="15" hidden="false" customHeight="false" outlineLevel="0" collapsed="false">
      <c r="B770" s="0" t="n">
        <f aca="true">NORMSINV(RAND())</f>
        <v>0.476056332967687</v>
      </c>
      <c r="C770" s="0" t="n">
        <f aca="true">NORMSINV(RAND())</f>
        <v>0.1566649973161</v>
      </c>
      <c r="D770" s="0" t="n">
        <f aca="false">$C$7*EXP($C$8*B770)</f>
        <v>95436.7809030674</v>
      </c>
      <c r="E770" s="0" t="n">
        <f aca="false">$C$7*EXP($C$8*B770+$C$9*C770)</f>
        <v>100038.734159959</v>
      </c>
      <c r="F770" s="0" t="n">
        <f aca="false">IF(D770&gt;=90000,1,0)</f>
        <v>1</v>
      </c>
      <c r="G770" s="0" t="n">
        <f aca="false">IF(E770&gt;=90000,1,0)</f>
        <v>1</v>
      </c>
      <c r="H770" s="0" t="n">
        <f aca="false">IF(E770&gt;=100000,1,0)</f>
        <v>1</v>
      </c>
      <c r="I770" s="0" t="n">
        <f aca="false">Positions!$F$2*(G770-Positions!$G$2)-Positions!$F$3*(H770-Positions!$G$3)-Positions!$F$4*(F770-Positions!$G$4)</f>
        <v>-1620</v>
      </c>
      <c r="J770" s="0" t="n">
        <f aca="false">-I770</f>
        <v>1620</v>
      </c>
    </row>
    <row r="771" customFormat="false" ht="15" hidden="false" customHeight="false" outlineLevel="0" collapsed="false">
      <c r="B771" s="0" t="n">
        <f aca="true">NORMSINV(RAND())</f>
        <v>0.192319567666896</v>
      </c>
      <c r="C771" s="0" t="n">
        <f aca="true">NORMSINV(RAND())</f>
        <v>0.213484081301649</v>
      </c>
      <c r="D771" s="0" t="n">
        <f aca="false">$C$7*EXP($C$8*B771)</f>
        <v>90314.616753485</v>
      </c>
      <c r="E771" s="0" t="n">
        <f aca="false">$C$7*EXP($C$8*B771+$C$9*C771)</f>
        <v>96300.4029521345</v>
      </c>
      <c r="F771" s="0" t="n">
        <f aca="false">IF(D771&gt;=90000,1,0)</f>
        <v>1</v>
      </c>
      <c r="G771" s="0" t="n">
        <f aca="false">IF(E771&gt;=90000,1,0)</f>
        <v>1</v>
      </c>
      <c r="H771" s="0" t="n">
        <f aca="false">IF(E771&gt;=100000,1,0)</f>
        <v>0</v>
      </c>
      <c r="I771" s="0" t="n">
        <f aca="false">Positions!$F$2*(G771-Positions!$G$2)-Positions!$F$3*(H771-Positions!$G$3)-Positions!$F$4*(F771-Positions!$G$4)</f>
        <v>4380</v>
      </c>
      <c r="J771" s="0" t="n">
        <f aca="false">-I771</f>
        <v>-4380</v>
      </c>
    </row>
    <row r="772" customFormat="false" ht="15" hidden="false" customHeight="false" outlineLevel="0" collapsed="false">
      <c r="B772" s="0" t="n">
        <f aca="true">NORMSINV(RAND())</f>
        <v>-1.08603338904653</v>
      </c>
      <c r="C772" s="0" t="n">
        <f aca="true">NORMSINV(RAND())</f>
        <v>1.11900885647784</v>
      </c>
      <c r="D772" s="0" t="n">
        <f aca="false">$C$7*EXP($C$8*B772)</f>
        <v>70439.8458422194</v>
      </c>
      <c r="E772" s="0" t="n">
        <f aca="false">$C$7*EXP($C$8*B772+$C$9*C772)</f>
        <v>98606.0370398815</v>
      </c>
      <c r="F772" s="0" t="n">
        <f aca="false">IF(D772&gt;=90000,1,0)</f>
        <v>0</v>
      </c>
      <c r="G772" s="0" t="n">
        <f aca="false">IF(E772&gt;=90000,1,0)</f>
        <v>1</v>
      </c>
      <c r="H772" s="0" t="n">
        <f aca="false">IF(E772&gt;=100000,1,0)</f>
        <v>0</v>
      </c>
      <c r="I772" s="0" t="n">
        <f aca="false">Positions!$F$2*(G772-Positions!$G$2)-Positions!$F$3*(H772-Positions!$G$3)-Positions!$F$4*(F772-Positions!$G$4)</f>
        <v>8380</v>
      </c>
      <c r="J772" s="0" t="n">
        <f aca="false">-I772</f>
        <v>-8380</v>
      </c>
    </row>
    <row r="773" customFormat="false" ht="15" hidden="false" customHeight="false" outlineLevel="0" collapsed="false">
      <c r="B773" s="0" t="n">
        <f aca="true">NORMSINV(RAND())</f>
        <v>-0.227313412901373</v>
      </c>
      <c r="C773" s="0" t="n">
        <f aca="true">NORMSINV(RAND())</f>
        <v>1.84541656226436</v>
      </c>
      <c r="D773" s="0" t="n">
        <f aca="false">$C$7*EXP($C$8*B773)</f>
        <v>83238.7795890688</v>
      </c>
      <c r="E773" s="0" t="n">
        <f aca="false">$C$7*EXP($C$8*B773+$C$9*C773)</f>
        <v>144958.059193869</v>
      </c>
      <c r="F773" s="0" t="n">
        <f aca="false">IF(D773&gt;=90000,1,0)</f>
        <v>0</v>
      </c>
      <c r="G773" s="0" t="n">
        <f aca="false">IF(E773&gt;=90000,1,0)</f>
        <v>1</v>
      </c>
      <c r="H773" s="0" t="n">
        <f aca="false">IF(E773&gt;=100000,1,0)</f>
        <v>1</v>
      </c>
      <c r="I773" s="0" t="n">
        <f aca="false">Positions!$F$2*(G773-Positions!$G$2)-Positions!$F$3*(H773-Positions!$G$3)-Positions!$F$4*(F773-Positions!$G$4)</f>
        <v>2380</v>
      </c>
      <c r="J773" s="0" t="n">
        <f aca="false">-I773</f>
        <v>-2380</v>
      </c>
    </row>
    <row r="774" customFormat="false" ht="15" hidden="false" customHeight="false" outlineLevel="0" collapsed="false">
      <c r="B774" s="0" t="n">
        <f aca="true">NORMSINV(RAND())</f>
        <v>-1.05974918107918</v>
      </c>
      <c r="C774" s="0" t="n">
        <f aca="true">NORMSINV(RAND())</f>
        <v>-0.973322259160606</v>
      </c>
      <c r="D774" s="0" t="n">
        <f aca="false">$C$7*EXP($C$8*B774)</f>
        <v>70800.7312627929</v>
      </c>
      <c r="E774" s="0" t="n">
        <f aca="false">$C$7*EXP($C$8*B774+$C$9*C774)</f>
        <v>52841.0970378107</v>
      </c>
      <c r="F774" s="0" t="n">
        <f aca="false">IF(D774&gt;=90000,1,0)</f>
        <v>0</v>
      </c>
      <c r="G774" s="0" t="n">
        <f aca="false">IF(E774&gt;=90000,1,0)</f>
        <v>0</v>
      </c>
      <c r="H774" s="0" t="n">
        <f aca="false">IF(E774&gt;=100000,1,0)</f>
        <v>0</v>
      </c>
      <c r="I774" s="0" t="n">
        <f aca="false">Positions!$F$2*(G774-Positions!$G$2)-Positions!$F$3*(H774-Positions!$G$3)-Positions!$F$4*(F774-Positions!$G$4)</f>
        <v>-1620</v>
      </c>
      <c r="J774" s="0" t="n">
        <f aca="false">-I774</f>
        <v>1620</v>
      </c>
    </row>
    <row r="775" customFormat="false" ht="15" hidden="false" customHeight="false" outlineLevel="0" collapsed="false">
      <c r="B775" s="0" t="n">
        <f aca="true">NORMSINV(RAND())</f>
        <v>-0.530825790278325</v>
      </c>
      <c r="C775" s="0" t="n">
        <f aca="true">NORMSINV(RAND())</f>
        <v>-0.18743195950081</v>
      </c>
      <c r="D775" s="0" t="n">
        <f aca="false">$C$7*EXP($C$8*B775)</f>
        <v>78469.0115534219</v>
      </c>
      <c r="E775" s="0" t="n">
        <f aca="false">$C$7*EXP($C$8*B775+$C$9*C775)</f>
        <v>74170.1556852448</v>
      </c>
      <c r="F775" s="0" t="n">
        <f aca="false">IF(D775&gt;=90000,1,0)</f>
        <v>0</v>
      </c>
      <c r="G775" s="0" t="n">
        <f aca="false">IF(E775&gt;=90000,1,0)</f>
        <v>0</v>
      </c>
      <c r="H775" s="0" t="n">
        <f aca="false">IF(E775&gt;=100000,1,0)</f>
        <v>0</v>
      </c>
      <c r="I775" s="0" t="n">
        <f aca="false">Positions!$F$2*(G775-Positions!$G$2)-Positions!$F$3*(H775-Positions!$G$3)-Positions!$F$4*(F775-Positions!$G$4)</f>
        <v>-1620</v>
      </c>
      <c r="J775" s="0" t="n">
        <f aca="false">-I775</f>
        <v>1620</v>
      </c>
    </row>
    <row r="776" customFormat="false" ht="15" hidden="false" customHeight="false" outlineLevel="0" collapsed="false">
      <c r="B776" s="0" t="n">
        <f aca="true">NORMSINV(RAND())</f>
        <v>0.0271327183929395</v>
      </c>
      <c r="C776" s="0" t="n">
        <f aca="true">NORMSINV(RAND())</f>
        <v>-1.5102438252927</v>
      </c>
      <c r="D776" s="0" t="n">
        <f aca="false">$C$7*EXP($C$8*B776)</f>
        <v>87460.155332617</v>
      </c>
      <c r="E776" s="0" t="n">
        <f aca="false">$C$7*EXP($C$8*B776+$C$9*C776)</f>
        <v>55545.6348522538</v>
      </c>
      <c r="F776" s="0" t="n">
        <f aca="false">IF(D776&gt;=90000,1,0)</f>
        <v>0</v>
      </c>
      <c r="G776" s="0" t="n">
        <f aca="false">IF(E776&gt;=90000,1,0)</f>
        <v>0</v>
      </c>
      <c r="H776" s="0" t="n">
        <f aca="false">IF(E776&gt;=100000,1,0)</f>
        <v>0</v>
      </c>
      <c r="I776" s="0" t="n">
        <f aca="false">Positions!$F$2*(G776-Positions!$G$2)-Positions!$F$3*(H776-Positions!$G$3)-Positions!$F$4*(F776-Positions!$G$4)</f>
        <v>-1620</v>
      </c>
      <c r="J776" s="0" t="n">
        <f aca="false">-I776</f>
        <v>1620</v>
      </c>
    </row>
    <row r="777" customFormat="false" ht="15" hidden="false" customHeight="false" outlineLevel="0" collapsed="false">
      <c r="B777" s="0" t="n">
        <f aca="true">NORMSINV(RAND())</f>
        <v>0.816231642764676</v>
      </c>
      <c r="C777" s="0" t="n">
        <f aca="true">NORMSINV(RAND())</f>
        <v>1.03790626041897</v>
      </c>
      <c r="D777" s="0" t="n">
        <f aca="false">$C$7*EXP($C$8*B777)</f>
        <v>101962.152188732</v>
      </c>
      <c r="E777" s="0" t="n">
        <f aca="false">$C$7*EXP($C$8*B777+$C$9*C777)</f>
        <v>139295.237003105</v>
      </c>
      <c r="F777" s="0" t="n">
        <f aca="false">IF(D777&gt;=90000,1,0)</f>
        <v>1</v>
      </c>
      <c r="G777" s="0" t="n">
        <f aca="false">IF(E777&gt;=90000,1,0)</f>
        <v>1</v>
      </c>
      <c r="H777" s="0" t="n">
        <f aca="false">IF(E777&gt;=100000,1,0)</f>
        <v>1</v>
      </c>
      <c r="I777" s="0" t="n">
        <f aca="false">Positions!$F$2*(G777-Positions!$G$2)-Positions!$F$3*(H777-Positions!$G$3)-Positions!$F$4*(F777-Positions!$G$4)</f>
        <v>-1620</v>
      </c>
      <c r="J777" s="0" t="n">
        <f aca="false">-I777</f>
        <v>1620</v>
      </c>
    </row>
    <row r="778" customFormat="false" ht="15" hidden="false" customHeight="false" outlineLevel="0" collapsed="false">
      <c r="B778" s="0" t="n">
        <f aca="true">NORMSINV(RAND())</f>
        <v>0.449673164073122</v>
      </c>
      <c r="C778" s="0" t="n">
        <f aca="true">NORMSINV(RAND())</f>
        <v>-0.0495872386487919</v>
      </c>
      <c r="D778" s="0" t="n">
        <f aca="false">$C$7*EXP($C$8*B778)</f>
        <v>94948.4937876243</v>
      </c>
      <c r="E778" s="0" t="n">
        <f aca="false">$C$7*EXP($C$8*B778+$C$9*C778)</f>
        <v>93543.6974636127</v>
      </c>
      <c r="F778" s="0" t="n">
        <f aca="false">IF(D778&gt;=90000,1,0)</f>
        <v>1</v>
      </c>
      <c r="G778" s="0" t="n">
        <f aca="false">IF(E778&gt;=90000,1,0)</f>
        <v>1</v>
      </c>
      <c r="H778" s="0" t="n">
        <f aca="false">IF(E778&gt;=100000,1,0)</f>
        <v>0</v>
      </c>
      <c r="I778" s="0" t="n">
        <f aca="false">Positions!$F$2*(G778-Positions!$G$2)-Positions!$F$3*(H778-Positions!$G$3)-Positions!$F$4*(F778-Positions!$G$4)</f>
        <v>4380</v>
      </c>
      <c r="J778" s="0" t="n">
        <f aca="false">-I778</f>
        <v>-4380</v>
      </c>
    </row>
    <row r="779" customFormat="false" ht="15" hidden="false" customHeight="false" outlineLevel="0" collapsed="false">
      <c r="B779" s="0" t="n">
        <f aca="true">NORMSINV(RAND())</f>
        <v>0.350048443485575</v>
      </c>
      <c r="C779" s="0" t="n">
        <f aca="true">NORMSINV(RAND())</f>
        <v>0.474217729707133</v>
      </c>
      <c r="D779" s="0" t="n">
        <f aca="false">$C$7*EXP($C$8*B779)</f>
        <v>93127.1081669568</v>
      </c>
      <c r="E779" s="0" t="n">
        <f aca="false">$C$7*EXP($C$8*B779+$C$9*C779)</f>
        <v>107395.134674345</v>
      </c>
      <c r="F779" s="0" t="n">
        <f aca="false">IF(D779&gt;=90000,1,0)</f>
        <v>1</v>
      </c>
      <c r="G779" s="0" t="n">
        <f aca="false">IF(E779&gt;=90000,1,0)</f>
        <v>1</v>
      </c>
      <c r="H779" s="0" t="n">
        <f aca="false">IF(E779&gt;=100000,1,0)</f>
        <v>1</v>
      </c>
      <c r="I779" s="0" t="n">
        <f aca="false">Positions!$F$2*(G779-Positions!$G$2)-Positions!$F$3*(H779-Positions!$G$3)-Positions!$F$4*(F779-Positions!$G$4)</f>
        <v>-1620</v>
      </c>
      <c r="J779" s="0" t="n">
        <f aca="false">-I779</f>
        <v>1620</v>
      </c>
    </row>
    <row r="780" customFormat="false" ht="15" hidden="false" customHeight="false" outlineLevel="0" collapsed="false">
      <c r="B780" s="0" t="n">
        <f aca="true">NORMSINV(RAND())</f>
        <v>0.198623055951292</v>
      </c>
      <c r="C780" s="0" t="n">
        <f aca="true">NORMSINV(RAND())</f>
        <v>-0.215374492475418</v>
      </c>
      <c r="D780" s="0" t="n">
        <f aca="false">$C$7*EXP($C$8*B780)</f>
        <v>90425.3686170695</v>
      </c>
      <c r="E780" s="0" t="n">
        <f aca="false">$C$7*EXP($C$8*B780+$C$9*C780)</f>
        <v>84756.5823298752</v>
      </c>
      <c r="F780" s="0" t="n">
        <f aca="false">IF(D780&gt;=90000,1,0)</f>
        <v>1</v>
      </c>
      <c r="G780" s="0" t="n">
        <f aca="false">IF(E780&gt;=90000,1,0)</f>
        <v>0</v>
      </c>
      <c r="H780" s="0" t="n">
        <f aca="false">IF(E780&gt;=100000,1,0)</f>
        <v>0</v>
      </c>
      <c r="I780" s="0" t="n">
        <f aca="false">Positions!$F$2*(G780-Positions!$G$2)-Positions!$F$3*(H780-Positions!$G$3)-Positions!$F$4*(F780-Positions!$G$4)</f>
        <v>-5620</v>
      </c>
      <c r="J780" s="0" t="n">
        <f aca="false">-I780</f>
        <v>5620</v>
      </c>
    </row>
    <row r="781" customFormat="false" ht="15" hidden="false" customHeight="false" outlineLevel="0" collapsed="false">
      <c r="B781" s="0" t="n">
        <f aca="true">NORMSINV(RAND())</f>
        <v>-1.00253480397117</v>
      </c>
      <c r="C781" s="0" t="n">
        <f aca="true">NORMSINV(RAND())</f>
        <v>-0.156353237558734</v>
      </c>
      <c r="D781" s="0" t="n">
        <f aca="false">$C$7*EXP($C$8*B781)</f>
        <v>71592.6972811279</v>
      </c>
      <c r="E781" s="0" t="n">
        <f aca="false">$C$7*EXP($C$8*B781+$C$9*C781)</f>
        <v>68305.7114385154</v>
      </c>
      <c r="F781" s="0" t="n">
        <f aca="false">IF(D781&gt;=90000,1,0)</f>
        <v>0</v>
      </c>
      <c r="G781" s="0" t="n">
        <f aca="false">IF(E781&gt;=90000,1,0)</f>
        <v>0</v>
      </c>
      <c r="H781" s="0" t="n">
        <f aca="false">IF(E781&gt;=100000,1,0)</f>
        <v>0</v>
      </c>
      <c r="I781" s="0" t="n">
        <f aca="false">Positions!$F$2*(G781-Positions!$G$2)-Positions!$F$3*(H781-Positions!$G$3)-Positions!$F$4*(F781-Positions!$G$4)</f>
        <v>-1620</v>
      </c>
      <c r="J781" s="0" t="n">
        <f aca="false">-I781</f>
        <v>1620</v>
      </c>
    </row>
    <row r="782" customFormat="false" ht="15" hidden="false" customHeight="false" outlineLevel="0" collapsed="false">
      <c r="B782" s="0" t="n">
        <f aca="true">NORMSINV(RAND())</f>
        <v>-1.26174339808929</v>
      </c>
      <c r="C782" s="0" t="n">
        <f aca="true">NORMSINV(RAND())</f>
        <v>-0.562273763074812</v>
      </c>
      <c r="D782" s="0" t="n">
        <f aca="false">$C$7*EXP($C$8*B782)</f>
        <v>68074.123633035</v>
      </c>
      <c r="E782" s="0" t="n">
        <f aca="false">$C$7*EXP($C$8*B782+$C$9*C782)</f>
        <v>57488.1022175492</v>
      </c>
      <c r="F782" s="0" t="n">
        <f aca="false">IF(D782&gt;=90000,1,0)</f>
        <v>0</v>
      </c>
      <c r="G782" s="0" t="n">
        <f aca="false">IF(E782&gt;=90000,1,0)</f>
        <v>0</v>
      </c>
      <c r="H782" s="0" t="n">
        <f aca="false">IF(E782&gt;=100000,1,0)</f>
        <v>0</v>
      </c>
      <c r="I782" s="0" t="n">
        <f aca="false">Positions!$F$2*(G782-Positions!$G$2)-Positions!$F$3*(H782-Positions!$G$3)-Positions!$F$4*(F782-Positions!$G$4)</f>
        <v>-1620</v>
      </c>
      <c r="J782" s="0" t="n">
        <f aca="false">-I782</f>
        <v>1620</v>
      </c>
    </row>
    <row r="783" customFormat="false" ht="15" hidden="false" customHeight="false" outlineLevel="0" collapsed="false">
      <c r="B783" s="0" t="n">
        <f aca="true">NORMSINV(RAND())</f>
        <v>-0.770730801198497</v>
      </c>
      <c r="C783" s="0" t="n">
        <f aca="true">NORMSINV(RAND())</f>
        <v>-0.279582337391505</v>
      </c>
      <c r="D783" s="0" t="n">
        <f aca="false">$C$7*EXP($C$8*B783)</f>
        <v>74893.0371707152</v>
      </c>
      <c r="E783" s="0" t="n">
        <f aca="false">$C$7*EXP($C$8*B783+$C$9*C783)</f>
        <v>68856.0877210132</v>
      </c>
      <c r="F783" s="0" t="n">
        <f aca="false">IF(D783&gt;=90000,1,0)</f>
        <v>0</v>
      </c>
      <c r="G783" s="0" t="n">
        <f aca="false">IF(E783&gt;=90000,1,0)</f>
        <v>0</v>
      </c>
      <c r="H783" s="0" t="n">
        <f aca="false">IF(E783&gt;=100000,1,0)</f>
        <v>0</v>
      </c>
      <c r="I783" s="0" t="n">
        <f aca="false">Positions!$F$2*(G783-Positions!$G$2)-Positions!$F$3*(H783-Positions!$G$3)-Positions!$F$4*(F783-Positions!$G$4)</f>
        <v>-1620</v>
      </c>
      <c r="J783" s="0" t="n">
        <f aca="false">-I783</f>
        <v>1620</v>
      </c>
    </row>
    <row r="784" customFormat="false" ht="15" hidden="false" customHeight="false" outlineLevel="0" collapsed="false">
      <c r="B784" s="0" t="n">
        <f aca="true">NORMSINV(RAND())</f>
        <v>-0.533974711184822</v>
      </c>
      <c r="C784" s="0" t="n">
        <f aca="true">NORMSINV(RAND())</f>
        <v>-0.884483441335901</v>
      </c>
      <c r="D784" s="0" t="n">
        <f aca="false">$C$7*EXP($C$8*B784)</f>
        <v>78420.9859423942</v>
      </c>
      <c r="E784" s="0" t="n">
        <f aca="false">$C$7*EXP($C$8*B784+$C$9*C784)</f>
        <v>60112.41403532</v>
      </c>
      <c r="F784" s="0" t="n">
        <f aca="false">IF(D784&gt;=90000,1,0)</f>
        <v>0</v>
      </c>
      <c r="G784" s="0" t="n">
        <f aca="false">IF(E784&gt;=90000,1,0)</f>
        <v>0</v>
      </c>
      <c r="H784" s="0" t="n">
        <f aca="false">IF(E784&gt;=100000,1,0)</f>
        <v>0</v>
      </c>
      <c r="I784" s="0" t="n">
        <f aca="false">Positions!$F$2*(G784-Positions!$G$2)-Positions!$F$3*(H784-Positions!$G$3)-Positions!$F$4*(F784-Positions!$G$4)</f>
        <v>-1620</v>
      </c>
      <c r="J784" s="0" t="n">
        <f aca="false">-I784</f>
        <v>1620</v>
      </c>
    </row>
    <row r="785" customFormat="false" ht="15" hidden="false" customHeight="false" outlineLevel="0" collapsed="false">
      <c r="B785" s="0" t="n">
        <f aca="true">NORMSINV(RAND())</f>
        <v>-2.66326338821068</v>
      </c>
      <c r="C785" s="0" t="n">
        <f aca="true">NORMSINV(RAND())</f>
        <v>0.483135329898554</v>
      </c>
      <c r="D785" s="0" t="n">
        <f aca="false">$C$7*EXP($C$8*B785)</f>
        <v>51837.3294634788</v>
      </c>
      <c r="E785" s="0" t="n">
        <f aca="false">$C$7*EXP($C$8*B785+$C$9*C785)</f>
        <v>59939.8000832903</v>
      </c>
      <c r="F785" s="0" t="n">
        <f aca="false">IF(D785&gt;=90000,1,0)</f>
        <v>0</v>
      </c>
      <c r="G785" s="0" t="n">
        <f aca="false">IF(E785&gt;=90000,1,0)</f>
        <v>0</v>
      </c>
      <c r="H785" s="0" t="n">
        <f aca="false">IF(E785&gt;=100000,1,0)</f>
        <v>0</v>
      </c>
      <c r="I785" s="0" t="n">
        <f aca="false">Positions!$F$2*(G785-Positions!$G$2)-Positions!$F$3*(H785-Positions!$G$3)-Positions!$F$4*(F785-Positions!$G$4)</f>
        <v>-1620</v>
      </c>
      <c r="J785" s="0" t="n">
        <f aca="false">-I785</f>
        <v>1620</v>
      </c>
    </row>
    <row r="786" customFormat="false" ht="15" hidden="false" customHeight="false" outlineLevel="0" collapsed="false">
      <c r="B786" s="0" t="n">
        <f aca="true">NORMSINV(RAND())</f>
        <v>1.24259870224918</v>
      </c>
      <c r="C786" s="0" t="n">
        <f aca="true">NORMSINV(RAND())</f>
        <v>1.47758036418053</v>
      </c>
      <c r="D786" s="0" t="n">
        <f aca="false">$C$7*EXP($C$8*B786)</f>
        <v>110774.534858156</v>
      </c>
      <c r="E786" s="0" t="n">
        <f aca="false">$C$7*EXP($C$8*B786+$C$9*C786)</f>
        <v>172717.392739567</v>
      </c>
      <c r="F786" s="0" t="n">
        <f aca="false">IF(D786&gt;=90000,1,0)</f>
        <v>1</v>
      </c>
      <c r="G786" s="0" t="n">
        <f aca="false">IF(E786&gt;=90000,1,0)</f>
        <v>1</v>
      </c>
      <c r="H786" s="0" t="n">
        <f aca="false">IF(E786&gt;=100000,1,0)</f>
        <v>1</v>
      </c>
      <c r="I786" s="0" t="n">
        <f aca="false">Positions!$F$2*(G786-Positions!$G$2)-Positions!$F$3*(H786-Positions!$G$3)-Positions!$F$4*(F786-Positions!$G$4)</f>
        <v>-1620</v>
      </c>
      <c r="J786" s="0" t="n">
        <f aca="false">-I786</f>
        <v>1620</v>
      </c>
    </row>
    <row r="787" customFormat="false" ht="15" hidden="false" customHeight="false" outlineLevel="0" collapsed="false">
      <c r="B787" s="0" t="n">
        <f aca="true">NORMSINV(RAND())</f>
        <v>0.0116337918482936</v>
      </c>
      <c r="C787" s="0" t="n">
        <f aca="true">NORMSINV(RAND())</f>
        <v>-0.305974447038591</v>
      </c>
      <c r="D787" s="0" t="n">
        <f aca="false">$C$7*EXP($C$8*B787)</f>
        <v>87197.0052013392</v>
      </c>
      <c r="E787" s="0" t="n">
        <f aca="false">$C$7*EXP($C$8*B787+$C$9*C787)</f>
        <v>79534.7673121173</v>
      </c>
      <c r="F787" s="0" t="n">
        <f aca="false">IF(D787&gt;=90000,1,0)</f>
        <v>0</v>
      </c>
      <c r="G787" s="0" t="n">
        <f aca="false">IF(E787&gt;=90000,1,0)</f>
        <v>0</v>
      </c>
      <c r="H787" s="0" t="n">
        <f aca="false">IF(E787&gt;=100000,1,0)</f>
        <v>0</v>
      </c>
      <c r="I787" s="0" t="n">
        <f aca="false">Positions!$F$2*(G787-Positions!$G$2)-Positions!$F$3*(H787-Positions!$G$3)-Positions!$F$4*(F787-Positions!$G$4)</f>
        <v>-1620</v>
      </c>
      <c r="J787" s="0" t="n">
        <f aca="false">-I787</f>
        <v>1620</v>
      </c>
    </row>
    <row r="788" customFormat="false" ht="15" hidden="false" customHeight="false" outlineLevel="0" collapsed="false">
      <c r="B788" s="0" t="n">
        <f aca="true">NORMSINV(RAND())</f>
        <v>0.181959548287979</v>
      </c>
      <c r="C788" s="0" t="n">
        <f aca="true">NORMSINV(RAND())</f>
        <v>-2.34844476009224</v>
      </c>
      <c r="D788" s="0" t="n">
        <f aca="false">$C$7*EXP($C$8*B788)</f>
        <v>90132.8865124565</v>
      </c>
      <c r="E788" s="0" t="n">
        <f aca="false">$C$7*EXP($C$8*B788+$C$9*C788)</f>
        <v>44493.5399747865</v>
      </c>
      <c r="F788" s="0" t="n">
        <f aca="false">IF(D788&gt;=90000,1,0)</f>
        <v>1</v>
      </c>
      <c r="G788" s="0" t="n">
        <f aca="false">IF(E788&gt;=90000,1,0)</f>
        <v>0</v>
      </c>
      <c r="H788" s="0" t="n">
        <f aca="false">IF(E788&gt;=100000,1,0)</f>
        <v>0</v>
      </c>
      <c r="I788" s="0" t="n">
        <f aca="false">Positions!$F$2*(G788-Positions!$G$2)-Positions!$F$3*(H788-Positions!$G$3)-Positions!$F$4*(F788-Positions!$G$4)</f>
        <v>-5620</v>
      </c>
      <c r="J788" s="0" t="n">
        <f aca="false">-I788</f>
        <v>5620</v>
      </c>
    </row>
    <row r="789" customFormat="false" ht="15" hidden="false" customHeight="false" outlineLevel="0" collapsed="false">
      <c r="B789" s="0" t="n">
        <f aca="true">NORMSINV(RAND())</f>
        <v>1.05103291391597</v>
      </c>
      <c r="C789" s="0" t="n">
        <f aca="true">NORMSINV(RAND())</f>
        <v>0.840576039874439</v>
      </c>
      <c r="D789" s="0" t="n">
        <f aca="false">$C$7*EXP($C$8*B789)</f>
        <v>106724.662688487</v>
      </c>
      <c r="E789" s="0" t="n">
        <f aca="false">$C$7*EXP($C$8*B789+$C$9*C789)</f>
        <v>137404.471966076</v>
      </c>
      <c r="F789" s="0" t="n">
        <f aca="false">IF(D789&gt;=90000,1,0)</f>
        <v>1</v>
      </c>
      <c r="G789" s="0" t="n">
        <f aca="false">IF(E789&gt;=90000,1,0)</f>
        <v>1</v>
      </c>
      <c r="H789" s="0" t="n">
        <f aca="false">IF(E789&gt;=100000,1,0)</f>
        <v>1</v>
      </c>
      <c r="I789" s="0" t="n">
        <f aca="false">Positions!$F$2*(G789-Positions!$G$2)-Positions!$F$3*(H789-Positions!$G$3)-Positions!$F$4*(F789-Positions!$G$4)</f>
        <v>-1620</v>
      </c>
      <c r="J789" s="0" t="n">
        <f aca="false">-I789</f>
        <v>1620</v>
      </c>
    </row>
    <row r="790" customFormat="false" ht="15" hidden="false" customHeight="false" outlineLevel="0" collapsed="false">
      <c r="B790" s="0" t="n">
        <f aca="true">NORMSINV(RAND())</f>
        <v>0.399676395007542</v>
      </c>
      <c r="C790" s="0" t="n">
        <f aca="true">NORMSINV(RAND())</f>
        <v>0.991046413916714</v>
      </c>
      <c r="D790" s="0" t="n">
        <f aca="false">$C$7*EXP($C$8*B790)</f>
        <v>94030.0198163683</v>
      </c>
      <c r="E790" s="0" t="n">
        <f aca="false">$C$7*EXP($C$8*B790+$C$9*C790)</f>
        <v>126661.99092436</v>
      </c>
      <c r="F790" s="0" t="n">
        <f aca="false">IF(D790&gt;=90000,1,0)</f>
        <v>1</v>
      </c>
      <c r="G790" s="0" t="n">
        <f aca="false">IF(E790&gt;=90000,1,0)</f>
        <v>1</v>
      </c>
      <c r="H790" s="0" t="n">
        <f aca="false">IF(E790&gt;=100000,1,0)</f>
        <v>1</v>
      </c>
      <c r="I790" s="0" t="n">
        <f aca="false">Positions!$F$2*(G790-Positions!$G$2)-Positions!$F$3*(H790-Positions!$G$3)-Positions!$F$4*(F790-Positions!$G$4)</f>
        <v>-1620</v>
      </c>
      <c r="J790" s="0" t="n">
        <f aca="false">-I790</f>
        <v>1620</v>
      </c>
    </row>
    <row r="791" customFormat="false" ht="15" hidden="false" customHeight="false" outlineLevel="0" collapsed="false">
      <c r="B791" s="0" t="n">
        <f aca="true">NORMSINV(RAND())</f>
        <v>0.686852646939599</v>
      </c>
      <c r="C791" s="0" t="n">
        <f aca="true">NORMSINV(RAND())</f>
        <v>0.616161149476271</v>
      </c>
      <c r="D791" s="0" t="n">
        <f aca="false">$C$7*EXP($C$8*B791)</f>
        <v>99429.3692924063</v>
      </c>
      <c r="E791" s="0" t="n">
        <f aca="false">$C$7*EXP($C$8*B791+$C$9*C791)</f>
        <v>119661.294770211</v>
      </c>
      <c r="F791" s="0" t="n">
        <f aca="false">IF(D791&gt;=90000,1,0)</f>
        <v>1</v>
      </c>
      <c r="G791" s="0" t="n">
        <f aca="false">IF(E791&gt;=90000,1,0)</f>
        <v>1</v>
      </c>
      <c r="H791" s="0" t="n">
        <f aca="false">IF(E791&gt;=100000,1,0)</f>
        <v>1</v>
      </c>
      <c r="I791" s="0" t="n">
        <f aca="false">Positions!$F$2*(G791-Positions!$G$2)-Positions!$F$3*(H791-Positions!$G$3)-Positions!$F$4*(F791-Positions!$G$4)</f>
        <v>-1620</v>
      </c>
      <c r="J791" s="0" t="n">
        <f aca="false">-I791</f>
        <v>1620</v>
      </c>
    </row>
    <row r="792" customFormat="false" ht="15" hidden="false" customHeight="false" outlineLevel="0" collapsed="false">
      <c r="B792" s="0" t="n">
        <f aca="true">NORMSINV(RAND())</f>
        <v>0.474678512752027</v>
      </c>
      <c r="C792" s="0" t="n">
        <f aca="true">NORMSINV(RAND())</f>
        <v>1.35908486815587</v>
      </c>
      <c r="D792" s="0" t="n">
        <f aca="false">$C$7*EXP($C$8*B792)</f>
        <v>95411.2188303085</v>
      </c>
      <c r="E792" s="0" t="n">
        <f aca="false">$C$7*EXP($C$8*B792+$C$9*C792)</f>
        <v>143557.588299298</v>
      </c>
      <c r="F792" s="0" t="n">
        <f aca="false">IF(D792&gt;=90000,1,0)</f>
        <v>1</v>
      </c>
      <c r="G792" s="0" t="n">
        <f aca="false">IF(E792&gt;=90000,1,0)</f>
        <v>1</v>
      </c>
      <c r="H792" s="0" t="n">
        <f aca="false">IF(E792&gt;=100000,1,0)</f>
        <v>1</v>
      </c>
      <c r="I792" s="0" t="n">
        <f aca="false">Positions!$F$2*(G792-Positions!$G$2)-Positions!$F$3*(H792-Positions!$G$3)-Positions!$F$4*(F792-Positions!$G$4)</f>
        <v>-1620</v>
      </c>
      <c r="J792" s="0" t="n">
        <f aca="false">-I792</f>
        <v>1620</v>
      </c>
    </row>
    <row r="793" customFormat="false" ht="15" hidden="false" customHeight="false" outlineLevel="0" collapsed="false">
      <c r="B793" s="0" t="n">
        <f aca="true">NORMSINV(RAND())</f>
        <v>-0.0370135876408456</v>
      </c>
      <c r="C793" s="0" t="n">
        <f aca="true">NORMSINV(RAND())</f>
        <v>1.88715658996476</v>
      </c>
      <c r="D793" s="0" t="n">
        <f aca="false">$C$7*EXP($C$8*B793)</f>
        <v>86376.1723457902</v>
      </c>
      <c r="E793" s="0" t="n">
        <f aca="false">$C$7*EXP($C$8*B793+$C$9*C793)</f>
        <v>152320.978599035</v>
      </c>
      <c r="F793" s="0" t="n">
        <f aca="false">IF(D793&gt;=90000,1,0)</f>
        <v>0</v>
      </c>
      <c r="G793" s="0" t="n">
        <f aca="false">IF(E793&gt;=90000,1,0)</f>
        <v>1</v>
      </c>
      <c r="H793" s="0" t="n">
        <f aca="false">IF(E793&gt;=100000,1,0)</f>
        <v>1</v>
      </c>
      <c r="I793" s="0" t="n">
        <f aca="false">Positions!$F$2*(G793-Positions!$G$2)-Positions!$F$3*(H793-Positions!$G$3)-Positions!$F$4*(F793-Positions!$G$4)</f>
        <v>2380</v>
      </c>
      <c r="J793" s="0" t="n">
        <f aca="false">-I793</f>
        <v>-2380</v>
      </c>
    </row>
    <row r="794" customFormat="false" ht="15" hidden="false" customHeight="false" outlineLevel="0" collapsed="false">
      <c r="B794" s="0" t="n">
        <f aca="true">NORMSINV(RAND())</f>
        <v>1.42938145941516</v>
      </c>
      <c r="C794" s="0" t="n">
        <f aca="true">NORMSINV(RAND())</f>
        <v>0.244093944178848</v>
      </c>
      <c r="D794" s="0" t="n">
        <f aca="false">$C$7*EXP($C$8*B794)</f>
        <v>114871.215609559</v>
      </c>
      <c r="E794" s="0" t="n">
        <f aca="false">$C$7*EXP($C$8*B794+$C$9*C794)</f>
        <v>123616.759443921</v>
      </c>
      <c r="F794" s="0" t="n">
        <f aca="false">IF(D794&gt;=90000,1,0)</f>
        <v>1</v>
      </c>
      <c r="G794" s="0" t="n">
        <f aca="false">IF(E794&gt;=90000,1,0)</f>
        <v>1</v>
      </c>
      <c r="H794" s="0" t="n">
        <f aca="false">IF(E794&gt;=100000,1,0)</f>
        <v>1</v>
      </c>
      <c r="I794" s="0" t="n">
        <f aca="false">Positions!$F$2*(G794-Positions!$G$2)-Positions!$F$3*(H794-Positions!$G$3)-Positions!$F$4*(F794-Positions!$G$4)</f>
        <v>-1620</v>
      </c>
      <c r="J794" s="0" t="n">
        <f aca="false">-I794</f>
        <v>1620</v>
      </c>
    </row>
    <row r="795" customFormat="false" ht="15" hidden="false" customHeight="false" outlineLevel="0" collapsed="false">
      <c r="B795" s="0" t="n">
        <f aca="true">NORMSINV(RAND())</f>
        <v>0.77819871414268</v>
      </c>
      <c r="C795" s="0" t="n">
        <f aca="true">NORMSINV(RAND())</f>
        <v>0.684287691299363</v>
      </c>
      <c r="D795" s="0" t="n">
        <f aca="false">$C$7*EXP($C$8*B795)</f>
        <v>101210.979191201</v>
      </c>
      <c r="E795" s="0" t="n">
        <f aca="false">$C$7*EXP($C$8*B795+$C$9*C795)</f>
        <v>124325.572723161</v>
      </c>
      <c r="F795" s="0" t="n">
        <f aca="false">IF(D795&gt;=90000,1,0)</f>
        <v>1</v>
      </c>
      <c r="G795" s="0" t="n">
        <f aca="false">IF(E795&gt;=90000,1,0)</f>
        <v>1</v>
      </c>
      <c r="H795" s="0" t="n">
        <f aca="false">IF(E795&gt;=100000,1,0)</f>
        <v>1</v>
      </c>
      <c r="I795" s="0" t="n">
        <f aca="false">Positions!$F$2*(G795-Positions!$G$2)-Positions!$F$3*(H795-Positions!$G$3)-Positions!$F$4*(F795-Positions!$G$4)</f>
        <v>-1620</v>
      </c>
      <c r="J795" s="0" t="n">
        <f aca="false">-I795</f>
        <v>1620</v>
      </c>
    </row>
    <row r="796" customFormat="false" ht="15" hidden="false" customHeight="false" outlineLevel="0" collapsed="false">
      <c r="B796" s="0" t="n">
        <f aca="true">NORMSINV(RAND())</f>
        <v>0.115935089864808</v>
      </c>
      <c r="C796" s="0" t="n">
        <f aca="true">NORMSINV(RAND())</f>
        <v>0.462743887949044</v>
      </c>
      <c r="D796" s="0" t="n">
        <f aca="false">$C$7*EXP($C$8*B796)</f>
        <v>88983.2790565697</v>
      </c>
      <c r="E796" s="0" t="n">
        <f aca="false">$C$7*EXP($C$8*B796+$C$9*C796)</f>
        <v>102263.111030248</v>
      </c>
      <c r="F796" s="0" t="n">
        <f aca="false">IF(D796&gt;=90000,1,0)</f>
        <v>0</v>
      </c>
      <c r="G796" s="0" t="n">
        <f aca="false">IF(E796&gt;=90000,1,0)</f>
        <v>1</v>
      </c>
      <c r="H796" s="0" t="n">
        <f aca="false">IF(E796&gt;=100000,1,0)</f>
        <v>1</v>
      </c>
      <c r="I796" s="0" t="n">
        <f aca="false">Positions!$F$2*(G796-Positions!$G$2)-Positions!$F$3*(H796-Positions!$G$3)-Positions!$F$4*(F796-Positions!$G$4)</f>
        <v>2380</v>
      </c>
      <c r="J796" s="0" t="n">
        <f aca="false">-I796</f>
        <v>-2380</v>
      </c>
    </row>
    <row r="797" customFormat="false" ht="15" hidden="false" customHeight="false" outlineLevel="0" collapsed="false">
      <c r="B797" s="0" t="n">
        <f aca="true">NORMSINV(RAND())</f>
        <v>-1.86719839523498</v>
      </c>
      <c r="C797" s="0" t="n">
        <f aca="true">NORMSINV(RAND())</f>
        <v>1.70576408296544</v>
      </c>
      <c r="D797" s="0" t="n">
        <f aca="false">$C$7*EXP($C$8*B797)</f>
        <v>60514.5153678041</v>
      </c>
      <c r="E797" s="0" t="n">
        <f aca="false">$C$7*EXP($C$8*B797+$C$9*C797)</f>
        <v>101051.968247594</v>
      </c>
      <c r="F797" s="0" t="n">
        <f aca="false">IF(D797&gt;=90000,1,0)</f>
        <v>0</v>
      </c>
      <c r="G797" s="0" t="n">
        <f aca="false">IF(E797&gt;=90000,1,0)</f>
        <v>1</v>
      </c>
      <c r="H797" s="0" t="n">
        <f aca="false">IF(E797&gt;=100000,1,0)</f>
        <v>1</v>
      </c>
      <c r="I797" s="0" t="n">
        <f aca="false">Positions!$F$2*(G797-Positions!$G$2)-Positions!$F$3*(H797-Positions!$G$3)-Positions!$F$4*(F797-Positions!$G$4)</f>
        <v>2380</v>
      </c>
      <c r="J797" s="0" t="n">
        <f aca="false">-I797</f>
        <v>-2380</v>
      </c>
    </row>
    <row r="798" customFormat="false" ht="15" hidden="false" customHeight="false" outlineLevel="0" collapsed="false">
      <c r="B798" s="0" t="n">
        <f aca="true">NORMSINV(RAND())</f>
        <v>0.742387197994599</v>
      </c>
      <c r="C798" s="0" t="n">
        <f aca="true">NORMSINV(RAND())</f>
        <v>-0.273074279312972</v>
      </c>
      <c r="D798" s="0" t="n">
        <f aca="false">$C$7*EXP($C$8*B798)</f>
        <v>100508.7397591</v>
      </c>
      <c r="E798" s="0" t="n">
        <f aca="false">$C$7*EXP($C$8*B798+$C$9*C798)</f>
        <v>92587.9238954335</v>
      </c>
      <c r="F798" s="0" t="n">
        <f aca="false">IF(D798&gt;=90000,1,0)</f>
        <v>1</v>
      </c>
      <c r="G798" s="0" t="n">
        <f aca="false">IF(E798&gt;=90000,1,0)</f>
        <v>1</v>
      </c>
      <c r="H798" s="0" t="n">
        <f aca="false">IF(E798&gt;=100000,1,0)</f>
        <v>0</v>
      </c>
      <c r="I798" s="0" t="n">
        <f aca="false">Positions!$F$2*(G798-Positions!$G$2)-Positions!$F$3*(H798-Positions!$G$3)-Positions!$F$4*(F798-Positions!$G$4)</f>
        <v>4380</v>
      </c>
      <c r="J798" s="0" t="n">
        <f aca="false">-I798</f>
        <v>-4380</v>
      </c>
    </row>
    <row r="799" customFormat="false" ht="15" hidden="false" customHeight="false" outlineLevel="0" collapsed="false">
      <c r="B799" s="0" t="n">
        <f aca="true">NORMSINV(RAND())</f>
        <v>0.828307570003733</v>
      </c>
      <c r="C799" s="0" t="n">
        <f aca="true">NORMSINV(RAND())</f>
        <v>-1.91648829742396</v>
      </c>
      <c r="D799" s="0" t="n">
        <f aca="false">$C$7*EXP($C$8*B799)</f>
        <v>102201.823088134</v>
      </c>
      <c r="E799" s="0" t="n">
        <f aca="false">$C$7*EXP($C$8*B799+$C$9*C799)</f>
        <v>57446.511577882</v>
      </c>
      <c r="F799" s="0" t="n">
        <f aca="false">IF(D799&gt;=90000,1,0)</f>
        <v>1</v>
      </c>
      <c r="G799" s="0" t="n">
        <f aca="false">IF(E799&gt;=90000,1,0)</f>
        <v>0</v>
      </c>
      <c r="H799" s="0" t="n">
        <f aca="false">IF(E799&gt;=100000,1,0)</f>
        <v>0</v>
      </c>
      <c r="I799" s="0" t="n">
        <f aca="false">Positions!$F$2*(G799-Positions!$G$2)-Positions!$F$3*(H799-Positions!$G$3)-Positions!$F$4*(F799-Positions!$G$4)</f>
        <v>-5620</v>
      </c>
      <c r="J799" s="0" t="n">
        <f aca="false">-I799</f>
        <v>5620</v>
      </c>
    </row>
    <row r="800" customFormat="false" ht="15" hidden="false" customHeight="false" outlineLevel="0" collapsed="false">
      <c r="B800" s="0" t="n">
        <f aca="true">NORMSINV(RAND())</f>
        <v>-1.37553520289685</v>
      </c>
      <c r="C800" s="0" t="n">
        <f aca="true">NORMSINV(RAND())</f>
        <v>-0.85203280179127</v>
      </c>
      <c r="D800" s="0" t="n">
        <f aca="false">$C$7*EXP($C$8*B800)</f>
        <v>66584.6126465704</v>
      </c>
      <c r="E800" s="0" t="n">
        <f aca="false">$C$7*EXP($C$8*B800+$C$9*C800)</f>
        <v>51539.7296356051</v>
      </c>
      <c r="F800" s="0" t="n">
        <f aca="false">IF(D800&gt;=90000,1,0)</f>
        <v>0</v>
      </c>
      <c r="G800" s="0" t="n">
        <f aca="false">IF(E800&gt;=90000,1,0)</f>
        <v>0</v>
      </c>
      <c r="H800" s="0" t="n">
        <f aca="false">IF(E800&gt;=100000,1,0)</f>
        <v>0</v>
      </c>
      <c r="I800" s="0" t="n">
        <f aca="false">Positions!$F$2*(G800-Positions!$G$2)-Positions!$F$3*(H800-Positions!$G$3)-Positions!$F$4*(F800-Positions!$G$4)</f>
        <v>-1620</v>
      </c>
      <c r="J800" s="0" t="n">
        <f aca="false">-I800</f>
        <v>1620</v>
      </c>
    </row>
    <row r="801" customFormat="false" ht="15" hidden="false" customHeight="false" outlineLevel="0" collapsed="false">
      <c r="B801" s="0" t="n">
        <f aca="true">NORMSINV(RAND())</f>
        <v>-0.299993717472452</v>
      </c>
      <c r="C801" s="0" t="n">
        <f aca="true">NORMSINV(RAND())</f>
        <v>0.854443087988914</v>
      </c>
      <c r="D801" s="0" t="n">
        <f aca="false">$C$7*EXP($C$8*B801)</f>
        <v>82070.8315530667</v>
      </c>
      <c r="E801" s="0" t="n">
        <f aca="false">$C$7*EXP($C$8*B801+$C$9*C801)</f>
        <v>106104.849816463</v>
      </c>
      <c r="F801" s="0" t="n">
        <f aca="false">IF(D801&gt;=90000,1,0)</f>
        <v>0</v>
      </c>
      <c r="G801" s="0" t="n">
        <f aca="false">IF(E801&gt;=90000,1,0)</f>
        <v>1</v>
      </c>
      <c r="H801" s="0" t="n">
        <f aca="false">IF(E801&gt;=100000,1,0)</f>
        <v>1</v>
      </c>
      <c r="I801" s="0" t="n">
        <f aca="false">Positions!$F$2*(G801-Positions!$G$2)-Positions!$F$3*(H801-Positions!$G$3)-Positions!$F$4*(F801-Positions!$G$4)</f>
        <v>2380</v>
      </c>
      <c r="J801" s="0" t="n">
        <f aca="false">-I801</f>
        <v>-2380</v>
      </c>
    </row>
    <row r="802" customFormat="false" ht="15" hidden="false" customHeight="false" outlineLevel="0" collapsed="false">
      <c r="B802" s="0" t="n">
        <f aca="true">NORMSINV(RAND())</f>
        <v>-0.548886777409368</v>
      </c>
      <c r="C802" s="0" t="n">
        <f aca="true">NORMSINV(RAND())</f>
        <v>1.00578227439953</v>
      </c>
      <c r="D802" s="0" t="n">
        <f aca="false">$C$7*EXP($C$8*B802)</f>
        <v>78193.9541841471</v>
      </c>
      <c r="E802" s="0" t="n">
        <f aca="false">$C$7*EXP($C$8*B802+$C$9*C802)</f>
        <v>105797.816557489</v>
      </c>
      <c r="F802" s="0" t="n">
        <f aca="false">IF(D802&gt;=90000,1,0)</f>
        <v>0</v>
      </c>
      <c r="G802" s="0" t="n">
        <f aca="false">IF(E802&gt;=90000,1,0)</f>
        <v>1</v>
      </c>
      <c r="H802" s="0" t="n">
        <f aca="false">IF(E802&gt;=100000,1,0)</f>
        <v>1</v>
      </c>
      <c r="I802" s="0" t="n">
        <f aca="false">Positions!$F$2*(G802-Positions!$G$2)-Positions!$F$3*(H802-Positions!$G$3)-Positions!$F$4*(F802-Positions!$G$4)</f>
        <v>2380</v>
      </c>
      <c r="J802" s="0" t="n">
        <f aca="false">-I802</f>
        <v>-2380</v>
      </c>
    </row>
    <row r="803" customFormat="false" ht="15" hidden="false" customHeight="false" outlineLevel="0" collapsed="false">
      <c r="B803" s="0" t="n">
        <f aca="true">NORMSINV(RAND())</f>
        <v>0.883854601411712</v>
      </c>
      <c r="C803" s="0" t="n">
        <f aca="true">NORMSINV(RAND())</f>
        <v>0.495223442961879</v>
      </c>
      <c r="D803" s="0" t="n">
        <f aca="false">$C$7*EXP($C$8*B803)</f>
        <v>103311.541024627</v>
      </c>
      <c r="E803" s="0" t="n">
        <f aca="false">$C$7*EXP($C$8*B803+$C$9*C803)</f>
        <v>119894.592828504</v>
      </c>
      <c r="F803" s="0" t="n">
        <f aca="false">IF(D803&gt;=90000,1,0)</f>
        <v>1</v>
      </c>
      <c r="G803" s="0" t="n">
        <f aca="false">IF(E803&gt;=90000,1,0)</f>
        <v>1</v>
      </c>
      <c r="H803" s="0" t="n">
        <f aca="false">IF(E803&gt;=100000,1,0)</f>
        <v>1</v>
      </c>
      <c r="I803" s="0" t="n">
        <f aca="false">Positions!$F$2*(G803-Positions!$G$2)-Positions!$F$3*(H803-Positions!$G$3)-Positions!$F$4*(F803-Positions!$G$4)</f>
        <v>-1620</v>
      </c>
      <c r="J803" s="0" t="n">
        <f aca="false">-I803</f>
        <v>1620</v>
      </c>
    </row>
    <row r="804" customFormat="false" ht="15" hidden="false" customHeight="false" outlineLevel="0" collapsed="false">
      <c r="B804" s="0" t="n">
        <f aca="true">NORMSINV(RAND())</f>
        <v>0.186242539133295</v>
      </c>
      <c r="C804" s="0" t="n">
        <f aca="true">NORMSINV(RAND())</f>
        <v>-0.410347377155977</v>
      </c>
      <c r="D804" s="0" t="n">
        <f aca="false">$C$7*EXP($C$8*B804)</f>
        <v>90207.9721994287</v>
      </c>
      <c r="E804" s="0" t="n">
        <f aca="false">$C$7*EXP($C$8*B804+$C$9*C804)</f>
        <v>79739.7040805931</v>
      </c>
      <c r="F804" s="0" t="n">
        <f aca="false">IF(D804&gt;=90000,1,0)</f>
        <v>1</v>
      </c>
      <c r="G804" s="0" t="n">
        <f aca="false">IF(E804&gt;=90000,1,0)</f>
        <v>0</v>
      </c>
      <c r="H804" s="0" t="n">
        <f aca="false">IF(E804&gt;=100000,1,0)</f>
        <v>0</v>
      </c>
      <c r="I804" s="0" t="n">
        <f aca="false">Positions!$F$2*(G804-Positions!$G$2)-Positions!$F$3*(H804-Positions!$G$3)-Positions!$F$4*(F804-Positions!$G$4)</f>
        <v>-5620</v>
      </c>
      <c r="J804" s="0" t="n">
        <f aca="false">-I804</f>
        <v>5620</v>
      </c>
    </row>
    <row r="805" customFormat="false" ht="15" hidden="false" customHeight="false" outlineLevel="0" collapsed="false">
      <c r="B805" s="0" t="n">
        <f aca="true">NORMSINV(RAND())</f>
        <v>-0.015607723006906</v>
      </c>
      <c r="C805" s="0" t="n">
        <f aca="true">NORMSINV(RAND())</f>
        <v>0.505165715268933</v>
      </c>
      <c r="D805" s="0" t="n">
        <f aca="false">$C$7*EXP($C$8*B805)</f>
        <v>86736.3996774244</v>
      </c>
      <c r="E805" s="0" t="n">
        <f aca="false">$C$7*EXP($C$8*B805+$C$9*C805)</f>
        <v>100960.175994208</v>
      </c>
      <c r="F805" s="0" t="n">
        <f aca="false">IF(D805&gt;=90000,1,0)</f>
        <v>0</v>
      </c>
      <c r="G805" s="0" t="n">
        <f aca="false">IF(E805&gt;=90000,1,0)</f>
        <v>1</v>
      </c>
      <c r="H805" s="0" t="n">
        <f aca="false">IF(E805&gt;=100000,1,0)</f>
        <v>1</v>
      </c>
      <c r="I805" s="0" t="n">
        <f aca="false">Positions!$F$2*(G805-Positions!$G$2)-Positions!$F$3*(H805-Positions!$G$3)-Positions!$F$4*(F805-Positions!$G$4)</f>
        <v>2380</v>
      </c>
      <c r="J805" s="0" t="n">
        <f aca="false">-I805</f>
        <v>-2380</v>
      </c>
    </row>
    <row r="806" customFormat="false" ht="15" hidden="false" customHeight="false" outlineLevel="0" collapsed="false">
      <c r="B806" s="0" t="n">
        <f aca="true">NORMSINV(RAND())</f>
        <v>-1.24996384297799</v>
      </c>
      <c r="C806" s="0" t="n">
        <f aca="true">NORMSINV(RAND())</f>
        <v>0.951612252230553</v>
      </c>
      <c r="D806" s="0" t="n">
        <f aca="false">$C$7*EXP($C$8*B806)</f>
        <v>68230.2061480781</v>
      </c>
      <c r="E806" s="0" t="n">
        <f aca="false">$C$7*EXP($C$8*B806+$C$9*C806)</f>
        <v>90825.6237226466</v>
      </c>
      <c r="F806" s="0" t="n">
        <f aca="false">IF(D806&gt;=90000,1,0)</f>
        <v>0</v>
      </c>
      <c r="G806" s="0" t="n">
        <f aca="false">IF(E806&gt;=90000,1,0)</f>
        <v>1</v>
      </c>
      <c r="H806" s="0" t="n">
        <f aca="false">IF(E806&gt;=100000,1,0)</f>
        <v>0</v>
      </c>
      <c r="I806" s="0" t="n">
        <f aca="false">Positions!$F$2*(G806-Positions!$G$2)-Positions!$F$3*(H806-Positions!$G$3)-Positions!$F$4*(F806-Positions!$G$4)</f>
        <v>8380</v>
      </c>
      <c r="J806" s="0" t="n">
        <f aca="false">-I806</f>
        <v>-8380</v>
      </c>
    </row>
    <row r="807" customFormat="false" ht="15" hidden="false" customHeight="false" outlineLevel="0" collapsed="false">
      <c r="B807" s="0" t="n">
        <f aca="true">NORMSINV(RAND())</f>
        <v>-0.425458046821895</v>
      </c>
      <c r="C807" s="0" t="n">
        <f aca="true">NORMSINV(RAND())</f>
        <v>-0.342306504934224</v>
      </c>
      <c r="D807" s="0" t="n">
        <f aca="false">$C$7*EXP($C$8*B807)</f>
        <v>80093.0929700461</v>
      </c>
      <c r="E807" s="0" t="n">
        <f aca="false">$C$7*EXP($C$8*B807+$C$9*C807)</f>
        <v>72261.5726939361</v>
      </c>
      <c r="F807" s="0" t="n">
        <f aca="false">IF(D807&gt;=90000,1,0)</f>
        <v>0</v>
      </c>
      <c r="G807" s="0" t="n">
        <f aca="false">IF(E807&gt;=90000,1,0)</f>
        <v>0</v>
      </c>
      <c r="H807" s="0" t="n">
        <f aca="false">IF(E807&gt;=100000,1,0)</f>
        <v>0</v>
      </c>
      <c r="I807" s="0" t="n">
        <f aca="false">Positions!$F$2*(G807-Positions!$G$2)-Positions!$F$3*(H807-Positions!$G$3)-Positions!$F$4*(F807-Positions!$G$4)</f>
        <v>-1620</v>
      </c>
      <c r="J807" s="0" t="n">
        <f aca="false">-I807</f>
        <v>1620</v>
      </c>
    </row>
    <row r="808" customFormat="false" ht="15" hidden="false" customHeight="false" outlineLevel="0" collapsed="false">
      <c r="B808" s="0" t="n">
        <f aca="true">NORMSINV(RAND())</f>
        <v>-2.35441515983293</v>
      </c>
      <c r="C808" s="0" t="n">
        <f aca="true">NORMSINV(RAND())</f>
        <v>-0.462297510507237</v>
      </c>
      <c r="D808" s="0" t="n">
        <f aca="false">$C$7*EXP($C$8*B808)</f>
        <v>55045.35568619</v>
      </c>
      <c r="E808" s="0" t="n">
        <f aca="false">$C$7*EXP($C$8*B808+$C$9*C808)</f>
        <v>47903.6230528443</v>
      </c>
      <c r="F808" s="0" t="n">
        <f aca="false">IF(D808&gt;=90000,1,0)</f>
        <v>0</v>
      </c>
      <c r="G808" s="0" t="n">
        <f aca="false">IF(E808&gt;=90000,1,0)</f>
        <v>0</v>
      </c>
      <c r="H808" s="0" t="n">
        <f aca="false">IF(E808&gt;=100000,1,0)</f>
        <v>0</v>
      </c>
      <c r="I808" s="0" t="n">
        <f aca="false">Positions!$F$2*(G808-Positions!$G$2)-Positions!$F$3*(H808-Positions!$G$3)-Positions!$F$4*(F808-Positions!$G$4)</f>
        <v>-1620</v>
      </c>
      <c r="J808" s="0" t="n">
        <f aca="false">-I808</f>
        <v>1620</v>
      </c>
    </row>
    <row r="809" customFormat="false" ht="15" hidden="false" customHeight="false" outlineLevel="0" collapsed="false">
      <c r="B809" s="0" t="n">
        <f aca="true">NORMSINV(RAND())</f>
        <v>1.06498476301252</v>
      </c>
      <c r="C809" s="0" t="n">
        <f aca="true">NORMSINV(RAND())</f>
        <v>-0.452145281287631</v>
      </c>
      <c r="D809" s="0" t="n">
        <f aca="false">$C$7*EXP($C$8*B809)</f>
        <v>107014.551608864</v>
      </c>
      <c r="E809" s="0" t="n">
        <f aca="false">$C$7*EXP($C$8*B809+$C$9*C809)</f>
        <v>93414.8401520183</v>
      </c>
      <c r="F809" s="0" t="n">
        <f aca="false">IF(D809&gt;=90000,1,0)</f>
        <v>1</v>
      </c>
      <c r="G809" s="0" t="n">
        <f aca="false">IF(E809&gt;=90000,1,0)</f>
        <v>1</v>
      </c>
      <c r="H809" s="0" t="n">
        <f aca="false">IF(E809&gt;=100000,1,0)</f>
        <v>0</v>
      </c>
      <c r="I809" s="0" t="n">
        <f aca="false">Positions!$F$2*(G809-Positions!$G$2)-Positions!$F$3*(H809-Positions!$G$3)-Positions!$F$4*(F809-Positions!$G$4)</f>
        <v>4380</v>
      </c>
      <c r="J809" s="0" t="n">
        <f aca="false">-I809</f>
        <v>-4380</v>
      </c>
    </row>
    <row r="810" customFormat="false" ht="15" hidden="false" customHeight="false" outlineLevel="0" collapsed="false">
      <c r="B810" s="0" t="n">
        <f aca="true">NORMSINV(RAND())</f>
        <v>0.576947380973277</v>
      </c>
      <c r="C810" s="0" t="n">
        <f aca="true">NORMSINV(RAND())</f>
        <v>-0.747762151313472</v>
      </c>
      <c r="D810" s="0" t="n">
        <f aca="false">$C$7*EXP($C$8*B810)</f>
        <v>97327.2984873792</v>
      </c>
      <c r="E810" s="0" t="n">
        <f aca="false">$C$7*EXP($C$8*B810+$C$9*C810)</f>
        <v>77734.7705663928</v>
      </c>
      <c r="F810" s="0" t="n">
        <f aca="false">IF(D810&gt;=90000,1,0)</f>
        <v>1</v>
      </c>
      <c r="G810" s="0" t="n">
        <f aca="false">IF(E810&gt;=90000,1,0)</f>
        <v>0</v>
      </c>
      <c r="H810" s="0" t="n">
        <f aca="false">IF(E810&gt;=100000,1,0)</f>
        <v>0</v>
      </c>
      <c r="I810" s="0" t="n">
        <f aca="false">Positions!$F$2*(G810-Positions!$G$2)-Positions!$F$3*(H810-Positions!$G$3)-Positions!$F$4*(F810-Positions!$G$4)</f>
        <v>-5620</v>
      </c>
      <c r="J810" s="0" t="n">
        <f aca="false">-I810</f>
        <v>5620</v>
      </c>
    </row>
    <row r="811" customFormat="false" ht="15" hidden="false" customHeight="false" outlineLevel="0" collapsed="false">
      <c r="B811" s="0" t="n">
        <f aca="true">NORMSINV(RAND())</f>
        <v>1.15716216324831</v>
      </c>
      <c r="C811" s="0" t="n">
        <f aca="true">NORMSINV(RAND())</f>
        <v>-0.111658341617854</v>
      </c>
      <c r="D811" s="0" t="n">
        <f aca="false">$C$7*EXP($C$8*B811)</f>
        <v>108949.683505567</v>
      </c>
      <c r="E811" s="0" t="n">
        <f aca="false">$C$7*EXP($C$8*B811+$C$9*C811)</f>
        <v>105353.538297746</v>
      </c>
      <c r="F811" s="0" t="n">
        <f aca="false">IF(D811&gt;=90000,1,0)</f>
        <v>1</v>
      </c>
      <c r="G811" s="0" t="n">
        <f aca="false">IF(E811&gt;=90000,1,0)</f>
        <v>1</v>
      </c>
      <c r="H811" s="0" t="n">
        <f aca="false">IF(E811&gt;=100000,1,0)</f>
        <v>1</v>
      </c>
      <c r="I811" s="0" t="n">
        <f aca="false">Positions!$F$2*(G811-Positions!$G$2)-Positions!$F$3*(H811-Positions!$G$3)-Positions!$F$4*(F811-Positions!$G$4)</f>
        <v>-1620</v>
      </c>
      <c r="J811" s="0" t="n">
        <f aca="false">-I811</f>
        <v>1620</v>
      </c>
    </row>
    <row r="812" customFormat="false" ht="15" hidden="false" customHeight="false" outlineLevel="0" collapsed="false">
      <c r="B812" s="0" t="n">
        <f aca="true">NORMSINV(RAND())</f>
        <v>-0.611642764644757</v>
      </c>
      <c r="C812" s="0" t="n">
        <f aca="true">NORMSINV(RAND())</f>
        <v>-1.44770006929672</v>
      </c>
      <c r="D812" s="0" t="n">
        <f aca="false">$C$7*EXP($C$8*B812)</f>
        <v>77245.6940617229</v>
      </c>
      <c r="E812" s="0" t="n">
        <f aca="false">$C$7*EXP($C$8*B812+$C$9*C812)</f>
        <v>49989.5208258533</v>
      </c>
      <c r="F812" s="0" t="n">
        <f aca="false">IF(D812&gt;=90000,1,0)</f>
        <v>0</v>
      </c>
      <c r="G812" s="0" t="n">
        <f aca="false">IF(E812&gt;=90000,1,0)</f>
        <v>0</v>
      </c>
      <c r="H812" s="0" t="n">
        <f aca="false">IF(E812&gt;=100000,1,0)</f>
        <v>0</v>
      </c>
      <c r="I812" s="0" t="n">
        <f aca="false">Positions!$F$2*(G812-Positions!$G$2)-Positions!$F$3*(H812-Positions!$G$3)-Positions!$F$4*(F812-Positions!$G$4)</f>
        <v>-1620</v>
      </c>
      <c r="J812" s="0" t="n">
        <f aca="false">-I812</f>
        <v>1620</v>
      </c>
    </row>
    <row r="813" customFormat="false" ht="15" hidden="false" customHeight="false" outlineLevel="0" collapsed="false">
      <c r="B813" s="0" t="n">
        <f aca="true">NORMSINV(RAND())</f>
        <v>0.276455976756858</v>
      </c>
      <c r="C813" s="0" t="n">
        <f aca="true">NORMSINV(RAND())</f>
        <v>1.0316203027497</v>
      </c>
      <c r="D813" s="0" t="n">
        <f aca="false">$C$7*EXP($C$8*B813)</f>
        <v>91804.1316460437</v>
      </c>
      <c r="E813" s="0" t="n">
        <f aca="false">$C$7*EXP($C$8*B813+$C$9*C813)</f>
        <v>125181.132561641</v>
      </c>
      <c r="F813" s="0" t="n">
        <f aca="false">IF(D813&gt;=90000,1,0)</f>
        <v>1</v>
      </c>
      <c r="G813" s="0" t="n">
        <f aca="false">IF(E813&gt;=90000,1,0)</f>
        <v>1</v>
      </c>
      <c r="H813" s="0" t="n">
        <f aca="false">IF(E813&gt;=100000,1,0)</f>
        <v>1</v>
      </c>
      <c r="I813" s="0" t="n">
        <f aca="false">Positions!$F$2*(G813-Positions!$G$2)-Positions!$F$3*(H813-Positions!$G$3)-Positions!$F$4*(F813-Positions!$G$4)</f>
        <v>-1620</v>
      </c>
      <c r="J813" s="0" t="n">
        <f aca="false">-I813</f>
        <v>1620</v>
      </c>
    </row>
    <row r="814" customFormat="false" ht="15" hidden="false" customHeight="false" outlineLevel="0" collapsed="false">
      <c r="B814" s="0" t="n">
        <f aca="true">NORMSINV(RAND())</f>
        <v>1.32949252998014</v>
      </c>
      <c r="C814" s="0" t="n">
        <f aca="true">NORMSINV(RAND())</f>
        <v>-1.32915651310224</v>
      </c>
      <c r="D814" s="0" t="n">
        <f aca="false">$C$7*EXP($C$8*B814)</f>
        <v>112661.867423267</v>
      </c>
      <c r="E814" s="0" t="n">
        <f aca="false">$C$7*EXP($C$8*B814+$C$9*C814)</f>
        <v>75553.9792037942</v>
      </c>
      <c r="F814" s="0" t="n">
        <f aca="false">IF(D814&gt;=90000,1,0)</f>
        <v>1</v>
      </c>
      <c r="G814" s="0" t="n">
        <f aca="false">IF(E814&gt;=90000,1,0)</f>
        <v>0</v>
      </c>
      <c r="H814" s="0" t="n">
        <f aca="false">IF(E814&gt;=100000,1,0)</f>
        <v>0</v>
      </c>
      <c r="I814" s="0" t="n">
        <f aca="false">Positions!$F$2*(G814-Positions!$G$2)-Positions!$F$3*(H814-Positions!$G$3)-Positions!$F$4*(F814-Positions!$G$4)</f>
        <v>-5620</v>
      </c>
      <c r="J814" s="0" t="n">
        <f aca="false">-I814</f>
        <v>5620</v>
      </c>
    </row>
    <row r="815" customFormat="false" ht="15" hidden="false" customHeight="false" outlineLevel="0" collapsed="false">
      <c r="B815" s="0" t="n">
        <f aca="true">NORMSINV(RAND())</f>
        <v>-0.657537611461324</v>
      </c>
      <c r="C815" s="0" t="n">
        <f aca="true">NORMSINV(RAND())</f>
        <v>0.928230472821041</v>
      </c>
      <c r="D815" s="0" t="n">
        <f aca="false">$C$7*EXP($C$8*B815)</f>
        <v>76559.4984364076</v>
      </c>
      <c r="E815" s="0" t="n">
        <f aca="false">$C$7*EXP($C$8*B815+$C$9*C815)</f>
        <v>101199.490289683</v>
      </c>
      <c r="F815" s="0" t="n">
        <f aca="false">IF(D815&gt;=90000,1,0)</f>
        <v>0</v>
      </c>
      <c r="G815" s="0" t="n">
        <f aca="false">IF(E815&gt;=90000,1,0)</f>
        <v>1</v>
      </c>
      <c r="H815" s="0" t="n">
        <f aca="false">IF(E815&gt;=100000,1,0)</f>
        <v>1</v>
      </c>
      <c r="I815" s="0" t="n">
        <f aca="false">Positions!$F$2*(G815-Positions!$G$2)-Positions!$F$3*(H815-Positions!$G$3)-Positions!$F$4*(F815-Positions!$G$4)</f>
        <v>2380</v>
      </c>
      <c r="J815" s="0" t="n">
        <f aca="false">-I815</f>
        <v>-2380</v>
      </c>
    </row>
    <row r="816" customFormat="false" ht="15" hidden="false" customHeight="false" outlineLevel="0" collapsed="false">
      <c r="B816" s="0" t="n">
        <f aca="true">NORMSINV(RAND())</f>
        <v>-0.661790289252376</v>
      </c>
      <c r="C816" s="0" t="n">
        <f aca="true">NORMSINV(RAND())</f>
        <v>-0.412801508451008</v>
      </c>
      <c r="D816" s="0" t="n">
        <f aca="false">$C$7*EXP($C$8*B816)</f>
        <v>76496.2240517396</v>
      </c>
      <c r="E816" s="0" t="n">
        <f aca="false">$C$7*EXP($C$8*B816+$C$9*C816)</f>
        <v>67569.2835588069</v>
      </c>
      <c r="F816" s="0" t="n">
        <f aca="false">IF(D816&gt;=90000,1,0)</f>
        <v>0</v>
      </c>
      <c r="G816" s="0" t="n">
        <f aca="false">IF(E816&gt;=90000,1,0)</f>
        <v>0</v>
      </c>
      <c r="H816" s="0" t="n">
        <f aca="false">IF(E816&gt;=100000,1,0)</f>
        <v>0</v>
      </c>
      <c r="I816" s="0" t="n">
        <f aca="false">Positions!$F$2*(G816-Positions!$G$2)-Positions!$F$3*(H816-Positions!$G$3)-Positions!$F$4*(F816-Positions!$G$4)</f>
        <v>-1620</v>
      </c>
      <c r="J816" s="0" t="n">
        <f aca="false">-I816</f>
        <v>1620</v>
      </c>
    </row>
    <row r="817" customFormat="false" ht="15" hidden="false" customHeight="false" outlineLevel="0" collapsed="false">
      <c r="B817" s="0" t="n">
        <f aca="true">NORMSINV(RAND())</f>
        <v>-0.0856901499726147</v>
      </c>
      <c r="C817" s="0" t="n">
        <f aca="true">NORMSINV(RAND())</f>
        <v>-0.184718265941306</v>
      </c>
      <c r="D817" s="0" t="n">
        <f aca="false">$C$7*EXP($C$8*B817)</f>
        <v>85562.5809707848</v>
      </c>
      <c r="E817" s="0" t="n">
        <f aca="false">$C$7*EXP($C$8*B817+$C$9*C817)</f>
        <v>80941.10967909</v>
      </c>
      <c r="F817" s="0" t="n">
        <f aca="false">IF(D817&gt;=90000,1,0)</f>
        <v>0</v>
      </c>
      <c r="G817" s="0" t="n">
        <f aca="false">IF(E817&gt;=90000,1,0)</f>
        <v>0</v>
      </c>
      <c r="H817" s="0" t="n">
        <f aca="false">IF(E817&gt;=100000,1,0)</f>
        <v>0</v>
      </c>
      <c r="I817" s="0" t="n">
        <f aca="false">Positions!$F$2*(G817-Positions!$G$2)-Positions!$F$3*(H817-Positions!$G$3)-Positions!$F$4*(F817-Positions!$G$4)</f>
        <v>-1620</v>
      </c>
      <c r="J817" s="0" t="n">
        <f aca="false">-I817</f>
        <v>1620</v>
      </c>
    </row>
    <row r="818" customFormat="false" ht="15" hidden="false" customHeight="false" outlineLevel="0" collapsed="false">
      <c r="B818" s="0" t="n">
        <f aca="true">NORMSINV(RAND())</f>
        <v>0.180001933713228</v>
      </c>
      <c r="C818" s="0" t="n">
        <f aca="true">NORMSINV(RAND())</f>
        <v>1.97228756920503</v>
      </c>
      <c r="D818" s="0" t="n">
        <f aca="false">$C$7*EXP($C$8*B818)</f>
        <v>90098.5881232054</v>
      </c>
      <c r="E818" s="0" t="n">
        <f aca="false">$C$7*EXP($C$8*B818+$C$9*C818)</f>
        <v>163003.709248586</v>
      </c>
      <c r="F818" s="0" t="n">
        <f aca="false">IF(D818&gt;=90000,1,0)</f>
        <v>1</v>
      </c>
      <c r="G818" s="0" t="n">
        <f aca="false">IF(E818&gt;=90000,1,0)</f>
        <v>1</v>
      </c>
      <c r="H818" s="0" t="n">
        <f aca="false">IF(E818&gt;=100000,1,0)</f>
        <v>1</v>
      </c>
      <c r="I818" s="0" t="n">
        <f aca="false">Positions!$F$2*(G818-Positions!$G$2)-Positions!$F$3*(H818-Positions!$G$3)-Positions!$F$4*(F818-Positions!$G$4)</f>
        <v>-1620</v>
      </c>
      <c r="J818" s="0" t="n">
        <f aca="false">-I818</f>
        <v>1620</v>
      </c>
    </row>
    <row r="819" customFormat="false" ht="15" hidden="false" customHeight="false" outlineLevel="0" collapsed="false">
      <c r="B819" s="0" t="n">
        <f aca="true">NORMSINV(RAND())</f>
        <v>1.06347855314725</v>
      </c>
      <c r="C819" s="0" t="n">
        <f aca="true">NORMSINV(RAND())</f>
        <v>0.202684822922104</v>
      </c>
      <c r="D819" s="0" t="n">
        <f aca="false">$C$7*EXP($C$8*B819)</f>
        <v>106983.217984272</v>
      </c>
      <c r="E819" s="0" t="n">
        <f aca="false">$C$7*EXP($C$8*B819+$C$9*C819)</f>
        <v>113704.038302101</v>
      </c>
      <c r="F819" s="0" t="n">
        <f aca="false">IF(D819&gt;=90000,1,0)</f>
        <v>1</v>
      </c>
      <c r="G819" s="0" t="n">
        <f aca="false">IF(E819&gt;=90000,1,0)</f>
        <v>1</v>
      </c>
      <c r="H819" s="0" t="n">
        <f aca="false">IF(E819&gt;=100000,1,0)</f>
        <v>1</v>
      </c>
      <c r="I819" s="0" t="n">
        <f aca="false">Positions!$F$2*(G819-Positions!$G$2)-Positions!$F$3*(H819-Positions!$G$3)-Positions!$F$4*(F819-Positions!$G$4)</f>
        <v>-1620</v>
      </c>
      <c r="J819" s="0" t="n">
        <f aca="false">-I819</f>
        <v>1620</v>
      </c>
    </row>
    <row r="820" customFormat="false" ht="15" hidden="false" customHeight="false" outlineLevel="0" collapsed="false">
      <c r="B820" s="0" t="n">
        <f aca="true">NORMSINV(RAND())</f>
        <v>1.39591069640196</v>
      </c>
      <c r="C820" s="0" t="n">
        <f aca="true">NORMSINV(RAND())</f>
        <v>-0.151572478871578</v>
      </c>
      <c r="D820" s="0" t="n">
        <f aca="false">$C$7*EXP($C$8*B820)</f>
        <v>114126.122719899</v>
      </c>
      <c r="E820" s="0" t="n">
        <f aca="false">$C$7*EXP($C$8*B820+$C$9*C820)</f>
        <v>109042.921517873</v>
      </c>
      <c r="F820" s="0" t="n">
        <f aca="false">IF(D820&gt;=90000,1,0)</f>
        <v>1</v>
      </c>
      <c r="G820" s="0" t="n">
        <f aca="false">IF(E820&gt;=90000,1,0)</f>
        <v>1</v>
      </c>
      <c r="H820" s="0" t="n">
        <f aca="false">IF(E820&gt;=100000,1,0)</f>
        <v>1</v>
      </c>
      <c r="I820" s="0" t="n">
        <f aca="false">Positions!$F$2*(G820-Positions!$G$2)-Positions!$F$3*(H820-Positions!$G$3)-Positions!$F$4*(F820-Positions!$G$4)</f>
        <v>-1620</v>
      </c>
      <c r="J820" s="0" t="n">
        <f aca="false">-I820</f>
        <v>1620</v>
      </c>
    </row>
    <row r="821" customFormat="false" ht="15" hidden="false" customHeight="false" outlineLevel="0" collapsed="false">
      <c r="B821" s="0" t="n">
        <f aca="true">NORMSINV(RAND())</f>
        <v>0.16917083651756</v>
      </c>
      <c r="C821" s="0" t="n">
        <f aca="true">NORMSINV(RAND())</f>
        <v>0.498865515130785</v>
      </c>
      <c r="D821" s="0" t="n">
        <f aca="false">$C$7*EXP($C$8*B821)</f>
        <v>89909.0576055411</v>
      </c>
      <c r="E821" s="0" t="n">
        <f aca="false">$C$7*EXP($C$8*B821+$C$9*C821)</f>
        <v>104455.105174311</v>
      </c>
      <c r="F821" s="0" t="n">
        <f aca="false">IF(D821&gt;=90000,1,0)</f>
        <v>0</v>
      </c>
      <c r="G821" s="0" t="n">
        <f aca="false">IF(E821&gt;=90000,1,0)</f>
        <v>1</v>
      </c>
      <c r="H821" s="0" t="n">
        <f aca="false">IF(E821&gt;=100000,1,0)</f>
        <v>1</v>
      </c>
      <c r="I821" s="0" t="n">
        <f aca="false">Positions!$F$2*(G821-Positions!$G$2)-Positions!$F$3*(H821-Positions!$G$3)-Positions!$F$4*(F821-Positions!$G$4)</f>
        <v>2380</v>
      </c>
      <c r="J821" s="0" t="n">
        <f aca="false">-I821</f>
        <v>-2380</v>
      </c>
    </row>
    <row r="822" customFormat="false" ht="15" hidden="false" customHeight="false" outlineLevel="0" collapsed="false">
      <c r="B822" s="0" t="n">
        <f aca="true">NORMSINV(RAND())</f>
        <v>2.23708471451485</v>
      </c>
      <c r="C822" s="0" t="n">
        <f aca="true">NORMSINV(RAND())</f>
        <v>0.224612468228558</v>
      </c>
      <c r="D822" s="0" t="n">
        <f aca="false">$C$7*EXP($C$8*B822)</f>
        <v>134403.584390939</v>
      </c>
      <c r="E822" s="0" t="n">
        <f aca="false">$C$7*EXP($C$8*B822+$C$9*C822)</f>
        <v>143791.663504643</v>
      </c>
      <c r="F822" s="0" t="n">
        <f aca="false">IF(D822&gt;=90000,1,0)</f>
        <v>1</v>
      </c>
      <c r="G822" s="0" t="n">
        <f aca="false">IF(E822&gt;=90000,1,0)</f>
        <v>1</v>
      </c>
      <c r="H822" s="0" t="n">
        <f aca="false">IF(E822&gt;=100000,1,0)</f>
        <v>1</v>
      </c>
      <c r="I822" s="0" t="n">
        <f aca="false">Positions!$F$2*(G822-Positions!$G$2)-Positions!$F$3*(H822-Positions!$G$3)-Positions!$F$4*(F822-Positions!$G$4)</f>
        <v>-1620</v>
      </c>
      <c r="J822" s="0" t="n">
        <f aca="false">-I822</f>
        <v>1620</v>
      </c>
    </row>
    <row r="823" customFormat="false" ht="15" hidden="false" customHeight="false" outlineLevel="0" collapsed="false">
      <c r="B823" s="0" t="n">
        <f aca="true">NORMSINV(RAND())</f>
        <v>1.40327806850033</v>
      </c>
      <c r="C823" s="0" t="n">
        <f aca="true">NORMSINV(RAND())</f>
        <v>0.664028686907734</v>
      </c>
      <c r="D823" s="0" t="n">
        <f aca="false">$C$7*EXP($C$8*B823)</f>
        <v>114289.711925158</v>
      </c>
      <c r="E823" s="0" t="n">
        <f aca="false">$C$7*EXP($C$8*B823+$C$9*C823)</f>
        <v>139538.867567305</v>
      </c>
      <c r="F823" s="0" t="n">
        <f aca="false">IF(D823&gt;=90000,1,0)</f>
        <v>1</v>
      </c>
      <c r="G823" s="0" t="n">
        <f aca="false">IF(E823&gt;=90000,1,0)</f>
        <v>1</v>
      </c>
      <c r="H823" s="0" t="n">
        <f aca="false">IF(E823&gt;=100000,1,0)</f>
        <v>1</v>
      </c>
      <c r="I823" s="0" t="n">
        <f aca="false">Positions!$F$2*(G823-Positions!$G$2)-Positions!$F$3*(H823-Positions!$G$3)-Positions!$F$4*(F823-Positions!$G$4)</f>
        <v>-1620</v>
      </c>
      <c r="J823" s="0" t="n">
        <f aca="false">-I823</f>
        <v>1620</v>
      </c>
    </row>
    <row r="824" customFormat="false" ht="15" hidden="false" customHeight="false" outlineLevel="0" collapsed="false">
      <c r="B824" s="0" t="n">
        <f aca="true">NORMSINV(RAND())</f>
        <v>0.387609124274992</v>
      </c>
      <c r="C824" s="0" t="n">
        <f aca="true">NORMSINV(RAND())</f>
        <v>-0.42817926173027</v>
      </c>
      <c r="D824" s="0" t="n">
        <f aca="false">$C$7*EXP($C$8*B824)</f>
        <v>93809.6702884129</v>
      </c>
      <c r="E824" s="0" t="n">
        <f aca="false">$C$7*EXP($C$8*B824+$C$9*C824)</f>
        <v>82480.1382421779</v>
      </c>
      <c r="F824" s="0" t="n">
        <f aca="false">IF(D824&gt;=90000,1,0)</f>
        <v>1</v>
      </c>
      <c r="G824" s="0" t="n">
        <f aca="false">IF(E824&gt;=90000,1,0)</f>
        <v>0</v>
      </c>
      <c r="H824" s="0" t="n">
        <f aca="false">IF(E824&gt;=100000,1,0)</f>
        <v>0</v>
      </c>
      <c r="I824" s="0" t="n">
        <f aca="false">Positions!$F$2*(G824-Positions!$G$2)-Positions!$F$3*(H824-Positions!$G$3)-Positions!$F$4*(F824-Positions!$G$4)</f>
        <v>-5620</v>
      </c>
      <c r="J824" s="0" t="n">
        <f aca="false">-I824</f>
        <v>5620</v>
      </c>
    </row>
    <row r="825" customFormat="false" ht="15" hidden="false" customHeight="false" outlineLevel="0" collapsed="false">
      <c r="B825" s="0" t="n">
        <f aca="true">NORMSINV(RAND())</f>
        <v>-0.622618443478604</v>
      </c>
      <c r="C825" s="0" t="n">
        <f aca="true">NORMSINV(RAND())</f>
        <v>-1.444912977021</v>
      </c>
      <c r="D825" s="0" t="n">
        <f aca="false">$C$7*EXP($C$8*B825)</f>
        <v>77081.0339982513</v>
      </c>
      <c r="E825" s="0" t="n">
        <f aca="false">$C$7*EXP($C$8*B825+$C$9*C825)</f>
        <v>49924.7704998693</v>
      </c>
      <c r="F825" s="0" t="n">
        <f aca="false">IF(D825&gt;=90000,1,0)</f>
        <v>0</v>
      </c>
      <c r="G825" s="0" t="n">
        <f aca="false">IF(E825&gt;=90000,1,0)</f>
        <v>0</v>
      </c>
      <c r="H825" s="0" t="n">
        <f aca="false">IF(E825&gt;=100000,1,0)</f>
        <v>0</v>
      </c>
      <c r="I825" s="0" t="n">
        <f aca="false">Positions!$F$2*(G825-Positions!$G$2)-Positions!$F$3*(H825-Positions!$G$3)-Positions!$F$4*(F825-Positions!$G$4)</f>
        <v>-1620</v>
      </c>
      <c r="J825" s="0" t="n">
        <f aca="false">-I825</f>
        <v>1620</v>
      </c>
    </row>
    <row r="826" customFormat="false" ht="15" hidden="false" customHeight="false" outlineLevel="0" collapsed="false">
      <c r="B826" s="0" t="n">
        <f aca="true">NORMSINV(RAND())</f>
        <v>0.277373284729219</v>
      </c>
      <c r="C826" s="0" t="n">
        <f aca="true">NORMSINV(RAND())</f>
        <v>-0.182309912020701</v>
      </c>
      <c r="D826" s="0" t="n">
        <f aca="false">$C$7*EXP($C$8*B826)</f>
        <v>91820.5059188857</v>
      </c>
      <c r="E826" s="0" t="n">
        <f aca="false">$C$7*EXP($C$8*B826+$C$9*C826)</f>
        <v>86923.9326044818</v>
      </c>
      <c r="F826" s="0" t="n">
        <f aca="false">IF(D826&gt;=90000,1,0)</f>
        <v>1</v>
      </c>
      <c r="G826" s="0" t="n">
        <f aca="false">IF(E826&gt;=90000,1,0)</f>
        <v>0</v>
      </c>
      <c r="H826" s="0" t="n">
        <f aca="false">IF(E826&gt;=100000,1,0)</f>
        <v>0</v>
      </c>
      <c r="I826" s="0" t="n">
        <f aca="false">Positions!$F$2*(G826-Positions!$G$2)-Positions!$F$3*(H826-Positions!$G$3)-Positions!$F$4*(F826-Positions!$G$4)</f>
        <v>-5620</v>
      </c>
      <c r="J826" s="0" t="n">
        <f aca="false">-I826</f>
        <v>5620</v>
      </c>
    </row>
    <row r="827" customFormat="false" ht="15" hidden="false" customHeight="false" outlineLevel="0" collapsed="false">
      <c r="B827" s="0" t="n">
        <f aca="true">NORMSINV(RAND())</f>
        <v>-1.48831206687088</v>
      </c>
      <c r="C827" s="0" t="n">
        <f aca="true">NORMSINV(RAND())</f>
        <v>1.25155623624202</v>
      </c>
      <c r="D827" s="0" t="n">
        <f aca="false">$C$7*EXP($C$8*B827)</f>
        <v>65140.5459598734</v>
      </c>
      <c r="E827" s="0" t="n">
        <f aca="false">$C$7*EXP($C$8*B827+$C$9*C827)</f>
        <v>94894.3565318442</v>
      </c>
      <c r="F827" s="0" t="n">
        <f aca="false">IF(D827&gt;=90000,1,0)</f>
        <v>0</v>
      </c>
      <c r="G827" s="0" t="n">
        <f aca="false">IF(E827&gt;=90000,1,0)</f>
        <v>1</v>
      </c>
      <c r="H827" s="0" t="n">
        <f aca="false">IF(E827&gt;=100000,1,0)</f>
        <v>0</v>
      </c>
      <c r="I827" s="0" t="n">
        <f aca="false">Positions!$F$2*(G827-Positions!$G$2)-Positions!$F$3*(H827-Positions!$G$3)-Positions!$F$4*(F827-Positions!$G$4)</f>
        <v>8380</v>
      </c>
      <c r="J827" s="0" t="n">
        <f aca="false">-I827</f>
        <v>-8380</v>
      </c>
    </row>
    <row r="828" customFormat="false" ht="15" hidden="false" customHeight="false" outlineLevel="0" collapsed="false">
      <c r="B828" s="0" t="n">
        <f aca="true">NORMSINV(RAND())</f>
        <v>0.409016675270567</v>
      </c>
      <c r="C828" s="0" t="n">
        <f aca="true">NORMSINV(RAND())</f>
        <v>-1.46465665663004</v>
      </c>
      <c r="D828" s="0" t="n">
        <f aca="false">$C$7*EXP($C$8*B828)</f>
        <v>94200.9295216607</v>
      </c>
      <c r="E828" s="0" t="n">
        <f aca="false">$C$7*EXP($C$8*B828+$C$9*C828)</f>
        <v>60652.1530971401</v>
      </c>
      <c r="F828" s="0" t="n">
        <f aca="false">IF(D828&gt;=90000,1,0)</f>
        <v>1</v>
      </c>
      <c r="G828" s="0" t="n">
        <f aca="false">IF(E828&gt;=90000,1,0)</f>
        <v>0</v>
      </c>
      <c r="H828" s="0" t="n">
        <f aca="false">IF(E828&gt;=100000,1,0)</f>
        <v>0</v>
      </c>
      <c r="I828" s="0" t="n">
        <f aca="false">Positions!$F$2*(G828-Positions!$G$2)-Positions!$F$3*(H828-Positions!$G$3)-Positions!$F$4*(F828-Positions!$G$4)</f>
        <v>-5620</v>
      </c>
      <c r="J828" s="0" t="n">
        <f aca="false">-I828</f>
        <v>5620</v>
      </c>
    </row>
    <row r="829" customFormat="false" ht="15" hidden="false" customHeight="false" outlineLevel="0" collapsed="false">
      <c r="B829" s="0" t="n">
        <f aca="true">NORMSINV(RAND())</f>
        <v>0.105263668493952</v>
      </c>
      <c r="C829" s="0" t="n">
        <f aca="true">NORMSINV(RAND())</f>
        <v>-1.92718044669534</v>
      </c>
      <c r="D829" s="0" t="n">
        <f aca="false">$C$7*EXP($C$8*B829)</f>
        <v>88798.8513679411</v>
      </c>
      <c r="E829" s="0" t="n">
        <f aca="false">$C$7*EXP($C$8*B829+$C$9*C829)</f>
        <v>49752.6847311378</v>
      </c>
      <c r="F829" s="0" t="n">
        <f aca="false">IF(D829&gt;=90000,1,0)</f>
        <v>0</v>
      </c>
      <c r="G829" s="0" t="n">
        <f aca="false">IF(E829&gt;=90000,1,0)</f>
        <v>0</v>
      </c>
      <c r="H829" s="0" t="n">
        <f aca="false">IF(E829&gt;=100000,1,0)</f>
        <v>0</v>
      </c>
      <c r="I829" s="0" t="n">
        <f aca="false">Positions!$F$2*(G829-Positions!$G$2)-Positions!$F$3*(H829-Positions!$G$3)-Positions!$F$4*(F829-Positions!$G$4)</f>
        <v>-1620</v>
      </c>
      <c r="J829" s="0" t="n">
        <f aca="false">-I829</f>
        <v>1620</v>
      </c>
    </row>
    <row r="830" customFormat="false" ht="15" hidden="false" customHeight="false" outlineLevel="0" collapsed="false">
      <c r="B830" s="0" t="n">
        <f aca="true">NORMSINV(RAND())</f>
        <v>0.334671335967266</v>
      </c>
      <c r="C830" s="0" t="n">
        <f aca="true">NORMSINV(RAND())</f>
        <v>0.699755429407956</v>
      </c>
      <c r="D830" s="0" t="n">
        <f aca="false">$C$7*EXP($C$8*B830)</f>
        <v>92849.1063493899</v>
      </c>
      <c r="E830" s="0" t="n">
        <f aca="false">$C$7*EXP($C$8*B830+$C$9*C830)</f>
        <v>114585.552356645</v>
      </c>
      <c r="F830" s="0" t="n">
        <f aca="false">IF(D830&gt;=90000,1,0)</f>
        <v>1</v>
      </c>
      <c r="G830" s="0" t="n">
        <f aca="false">IF(E830&gt;=90000,1,0)</f>
        <v>1</v>
      </c>
      <c r="H830" s="0" t="n">
        <f aca="false">IF(E830&gt;=100000,1,0)</f>
        <v>1</v>
      </c>
      <c r="I830" s="0" t="n">
        <f aca="false">Positions!$F$2*(G830-Positions!$G$2)-Positions!$F$3*(H830-Positions!$G$3)-Positions!$F$4*(F830-Positions!$G$4)</f>
        <v>-1620</v>
      </c>
      <c r="J830" s="0" t="n">
        <f aca="false">-I830</f>
        <v>1620</v>
      </c>
    </row>
    <row r="831" customFormat="false" ht="15" hidden="false" customHeight="false" outlineLevel="0" collapsed="false">
      <c r="B831" s="0" t="n">
        <f aca="true">NORMSINV(RAND())</f>
        <v>-0.131939669016725</v>
      </c>
      <c r="C831" s="0" t="n">
        <f aca="true">NORMSINV(RAND())</f>
        <v>2.38235134096494</v>
      </c>
      <c r="D831" s="0" t="n">
        <f aca="false">$C$7*EXP($C$8*B831)</f>
        <v>84796.6566032939</v>
      </c>
      <c r="E831" s="0" t="n">
        <f aca="false">$C$7*EXP($C$8*B831+$C$9*C831)</f>
        <v>173536.768948214</v>
      </c>
      <c r="F831" s="0" t="n">
        <f aca="false">IF(D831&gt;=90000,1,0)</f>
        <v>0</v>
      </c>
      <c r="G831" s="0" t="n">
        <f aca="false">IF(E831&gt;=90000,1,0)</f>
        <v>1</v>
      </c>
      <c r="H831" s="0" t="n">
        <f aca="false">IF(E831&gt;=100000,1,0)</f>
        <v>1</v>
      </c>
      <c r="I831" s="0" t="n">
        <f aca="false">Positions!$F$2*(G831-Positions!$G$2)-Positions!$F$3*(H831-Positions!$G$3)-Positions!$F$4*(F831-Positions!$G$4)</f>
        <v>2380</v>
      </c>
      <c r="J831" s="0" t="n">
        <f aca="false">-I831</f>
        <v>-2380</v>
      </c>
    </row>
    <row r="832" customFormat="false" ht="15" hidden="false" customHeight="false" outlineLevel="0" collapsed="false">
      <c r="B832" s="0" t="n">
        <f aca="true">NORMSINV(RAND())</f>
        <v>-1.14623489027571</v>
      </c>
      <c r="C832" s="0" t="n">
        <f aca="true">NORMSINV(RAND())</f>
        <v>-0.854612559358127</v>
      </c>
      <c r="D832" s="0" t="n">
        <f aca="false">$C$7*EXP($C$8*B832)</f>
        <v>69620.1881950155</v>
      </c>
      <c r="E832" s="0" t="n">
        <f aca="false">$C$7*EXP($C$8*B832+$C$9*C832)</f>
        <v>53847.6391790791</v>
      </c>
      <c r="F832" s="0" t="n">
        <f aca="false">IF(D832&gt;=90000,1,0)</f>
        <v>0</v>
      </c>
      <c r="G832" s="0" t="n">
        <f aca="false">IF(E832&gt;=90000,1,0)</f>
        <v>0</v>
      </c>
      <c r="H832" s="0" t="n">
        <f aca="false">IF(E832&gt;=100000,1,0)</f>
        <v>0</v>
      </c>
      <c r="I832" s="0" t="n">
        <f aca="false">Positions!$F$2*(G832-Positions!$G$2)-Positions!$F$3*(H832-Positions!$G$3)-Positions!$F$4*(F832-Positions!$G$4)</f>
        <v>-1620</v>
      </c>
      <c r="J832" s="0" t="n">
        <f aca="false">-I832</f>
        <v>1620</v>
      </c>
    </row>
    <row r="833" customFormat="false" ht="15" hidden="false" customHeight="false" outlineLevel="0" collapsed="false">
      <c r="B833" s="0" t="n">
        <f aca="true">NORMSINV(RAND())</f>
        <v>-1.05734166662986</v>
      </c>
      <c r="C833" s="0" t="n">
        <f aca="true">NORMSINV(RAND())</f>
        <v>-1.05487718032004</v>
      </c>
      <c r="D833" s="0" t="n">
        <f aca="false">$C$7*EXP($C$8*B833)</f>
        <v>70833.8790231603</v>
      </c>
      <c r="E833" s="0" t="n">
        <f aca="false">$C$7*EXP($C$8*B833+$C$9*C833)</f>
        <v>51585.5685848751</v>
      </c>
      <c r="F833" s="0" t="n">
        <f aca="false">IF(D833&gt;=90000,1,0)</f>
        <v>0</v>
      </c>
      <c r="G833" s="0" t="n">
        <f aca="false">IF(E833&gt;=90000,1,0)</f>
        <v>0</v>
      </c>
      <c r="H833" s="0" t="n">
        <f aca="false">IF(E833&gt;=100000,1,0)</f>
        <v>0</v>
      </c>
      <c r="I833" s="0" t="n">
        <f aca="false">Positions!$F$2*(G833-Positions!$G$2)-Positions!$F$3*(H833-Positions!$G$3)-Positions!$F$4*(F833-Positions!$G$4)</f>
        <v>-1620</v>
      </c>
      <c r="J833" s="0" t="n">
        <f aca="false">-I833</f>
        <v>1620</v>
      </c>
    </row>
    <row r="834" customFormat="false" ht="15" hidden="false" customHeight="false" outlineLevel="0" collapsed="false">
      <c r="B834" s="0" t="n">
        <f aca="true">NORMSINV(RAND())</f>
        <v>-0.180026002330488</v>
      </c>
      <c r="C834" s="0" t="n">
        <f aca="true">NORMSINV(RAND())</f>
        <v>-0.0886454212765993</v>
      </c>
      <c r="D834" s="0" t="n">
        <f aca="false">$C$7*EXP($C$8*B834)</f>
        <v>84007.5825693717</v>
      </c>
      <c r="E834" s="0" t="n">
        <f aca="false">$C$7*EXP($C$8*B834+$C$9*C834)</f>
        <v>81798.6142615807</v>
      </c>
      <c r="F834" s="0" t="n">
        <f aca="false">IF(D834&gt;=90000,1,0)</f>
        <v>0</v>
      </c>
      <c r="G834" s="0" t="n">
        <f aca="false">IF(E834&gt;=90000,1,0)</f>
        <v>0</v>
      </c>
      <c r="H834" s="0" t="n">
        <f aca="false">IF(E834&gt;=100000,1,0)</f>
        <v>0</v>
      </c>
      <c r="I834" s="0" t="n">
        <f aca="false">Positions!$F$2*(G834-Positions!$G$2)-Positions!$F$3*(H834-Positions!$G$3)-Positions!$F$4*(F834-Positions!$G$4)</f>
        <v>-1620</v>
      </c>
      <c r="J834" s="0" t="n">
        <f aca="false">-I834</f>
        <v>1620</v>
      </c>
    </row>
    <row r="835" customFormat="false" ht="15" hidden="false" customHeight="false" outlineLevel="0" collapsed="false">
      <c r="B835" s="0" t="n">
        <f aca="true">NORMSINV(RAND())</f>
        <v>-1.41552244304105</v>
      </c>
      <c r="C835" s="0" t="n">
        <f aca="true">NORMSINV(RAND())</f>
        <v>0.0294334748054902</v>
      </c>
      <c r="D835" s="0" t="n">
        <f aca="false">$C$7*EXP($C$8*B835)</f>
        <v>66068.9637285217</v>
      </c>
      <c r="E835" s="0" t="n">
        <f aca="false">$C$7*EXP($C$8*B835+$C$9*C835)</f>
        <v>66656.1147346666</v>
      </c>
      <c r="F835" s="0" t="n">
        <f aca="false">IF(D835&gt;=90000,1,0)</f>
        <v>0</v>
      </c>
      <c r="G835" s="0" t="n">
        <f aca="false">IF(E835&gt;=90000,1,0)</f>
        <v>0</v>
      </c>
      <c r="H835" s="0" t="n">
        <f aca="false">IF(E835&gt;=100000,1,0)</f>
        <v>0</v>
      </c>
      <c r="I835" s="0" t="n">
        <f aca="false">Positions!$F$2*(G835-Positions!$G$2)-Positions!$F$3*(H835-Positions!$G$3)-Positions!$F$4*(F835-Positions!$G$4)</f>
        <v>-1620</v>
      </c>
      <c r="J835" s="0" t="n">
        <f aca="false">-I835</f>
        <v>1620</v>
      </c>
    </row>
    <row r="836" customFormat="false" ht="15" hidden="false" customHeight="false" outlineLevel="0" collapsed="false">
      <c r="B836" s="0" t="n">
        <f aca="true">NORMSINV(RAND())</f>
        <v>-0.319767304399393</v>
      </c>
      <c r="C836" s="0" t="n">
        <f aca="true">NORMSINV(RAND())</f>
        <v>1.09825605634077</v>
      </c>
      <c r="D836" s="0" t="n">
        <f aca="false">$C$7*EXP($C$8*B836)</f>
        <v>81755.9221328277</v>
      </c>
      <c r="E836" s="0" t="n">
        <f aca="false">$C$7*EXP($C$8*B836+$C$9*C836)</f>
        <v>113735.248060689</v>
      </c>
      <c r="F836" s="0" t="n">
        <f aca="false">IF(D836&gt;=90000,1,0)</f>
        <v>0</v>
      </c>
      <c r="G836" s="0" t="n">
        <f aca="false">IF(E836&gt;=90000,1,0)</f>
        <v>1</v>
      </c>
      <c r="H836" s="0" t="n">
        <f aca="false">IF(E836&gt;=100000,1,0)</f>
        <v>1</v>
      </c>
      <c r="I836" s="0" t="n">
        <f aca="false">Positions!$F$2*(G836-Positions!$G$2)-Positions!$F$3*(H836-Positions!$G$3)-Positions!$F$4*(F836-Positions!$G$4)</f>
        <v>2380</v>
      </c>
      <c r="J836" s="0" t="n">
        <f aca="false">-I836</f>
        <v>-2380</v>
      </c>
    </row>
    <row r="837" customFormat="false" ht="15" hidden="false" customHeight="false" outlineLevel="0" collapsed="false">
      <c r="B837" s="0" t="n">
        <f aca="true">NORMSINV(RAND())</f>
        <v>-1.87831993499647</v>
      </c>
      <c r="C837" s="0" t="n">
        <f aca="true">NORMSINV(RAND())</f>
        <v>-0.613056366730472</v>
      </c>
      <c r="D837" s="0" t="n">
        <f aca="false">$C$7*EXP($C$8*B837)</f>
        <v>60383.8077405226</v>
      </c>
      <c r="E837" s="0" t="n">
        <f aca="false">$C$7*EXP($C$8*B837+$C$9*C837)</f>
        <v>50221.1678678815</v>
      </c>
      <c r="F837" s="0" t="n">
        <f aca="false">IF(D837&gt;=90000,1,0)</f>
        <v>0</v>
      </c>
      <c r="G837" s="0" t="n">
        <f aca="false">IF(E837&gt;=90000,1,0)</f>
        <v>0</v>
      </c>
      <c r="H837" s="0" t="n">
        <f aca="false">IF(E837&gt;=100000,1,0)</f>
        <v>0</v>
      </c>
      <c r="I837" s="0" t="n">
        <f aca="false">Positions!$F$2*(G837-Positions!$G$2)-Positions!$F$3*(H837-Positions!$G$3)-Positions!$F$4*(F837-Positions!$G$4)</f>
        <v>-1620</v>
      </c>
      <c r="J837" s="0" t="n">
        <f aca="false">-I837</f>
        <v>1620</v>
      </c>
    </row>
    <row r="838" customFormat="false" ht="15" hidden="false" customHeight="false" outlineLevel="0" collapsed="false">
      <c r="B838" s="0" t="n">
        <f aca="true">NORMSINV(RAND())</f>
        <v>0.662138767993649</v>
      </c>
      <c r="C838" s="0" t="n">
        <f aca="true">NORMSINV(RAND())</f>
        <v>-0.543336113713005</v>
      </c>
      <c r="D838" s="0" t="n">
        <f aca="false">$C$7*EXP($C$8*B838)</f>
        <v>98952.7643511233</v>
      </c>
      <c r="E838" s="0" t="n">
        <f aca="false">$C$7*EXP($C$8*B838+$C$9*C838)</f>
        <v>84041.9516078473</v>
      </c>
      <c r="F838" s="0" t="n">
        <f aca="false">IF(D838&gt;=90000,1,0)</f>
        <v>1</v>
      </c>
      <c r="G838" s="0" t="n">
        <f aca="false">IF(E838&gt;=90000,1,0)</f>
        <v>0</v>
      </c>
      <c r="H838" s="0" t="n">
        <f aca="false">IF(E838&gt;=100000,1,0)</f>
        <v>0</v>
      </c>
      <c r="I838" s="0" t="n">
        <f aca="false">Positions!$F$2*(G838-Positions!$G$2)-Positions!$F$3*(H838-Positions!$G$3)-Positions!$F$4*(F838-Positions!$G$4)</f>
        <v>-5620</v>
      </c>
      <c r="J838" s="0" t="n">
        <f aca="false">-I838</f>
        <v>5620</v>
      </c>
    </row>
    <row r="839" customFormat="false" ht="15" hidden="false" customHeight="false" outlineLevel="0" collapsed="false">
      <c r="B839" s="0" t="n">
        <f aca="true">NORMSINV(RAND())</f>
        <v>1.60176585151645</v>
      </c>
      <c r="C839" s="0" t="n">
        <f aca="true">NORMSINV(RAND())</f>
        <v>0.758585000094041</v>
      </c>
      <c r="D839" s="0" t="n">
        <f aca="false">$C$7*EXP($C$8*B839)</f>
        <v>118786.408397119</v>
      </c>
      <c r="E839" s="0" t="n">
        <f aca="false">$C$7*EXP($C$8*B839+$C$9*C839)</f>
        <v>149210.370053917</v>
      </c>
      <c r="F839" s="0" t="n">
        <f aca="false">IF(D839&gt;=90000,1,0)</f>
        <v>1</v>
      </c>
      <c r="G839" s="0" t="n">
        <f aca="false">IF(E839&gt;=90000,1,0)</f>
        <v>1</v>
      </c>
      <c r="H839" s="0" t="n">
        <f aca="false">IF(E839&gt;=100000,1,0)</f>
        <v>1</v>
      </c>
      <c r="I839" s="0" t="n">
        <f aca="false">Positions!$F$2*(G839-Positions!$G$2)-Positions!$F$3*(H839-Positions!$G$3)-Positions!$F$4*(F839-Positions!$G$4)</f>
        <v>-1620</v>
      </c>
      <c r="J839" s="0" t="n">
        <f aca="false">-I839</f>
        <v>1620</v>
      </c>
    </row>
    <row r="840" customFormat="false" ht="15" hidden="false" customHeight="false" outlineLevel="0" collapsed="false">
      <c r="B840" s="0" t="n">
        <f aca="true">NORMSINV(RAND())</f>
        <v>-0.518639394090173</v>
      </c>
      <c r="C840" s="0" t="n">
        <f aca="true">NORMSINV(RAND())</f>
        <v>1.37813492011445</v>
      </c>
      <c r="D840" s="0" t="n">
        <f aca="false">$C$7*EXP($C$8*B840)</f>
        <v>78655.1490913059</v>
      </c>
      <c r="E840" s="0" t="n">
        <f aca="false">$C$7*EXP($C$8*B840+$C$9*C840)</f>
        <v>119025.72277636</v>
      </c>
      <c r="F840" s="0" t="n">
        <f aca="false">IF(D840&gt;=90000,1,0)</f>
        <v>0</v>
      </c>
      <c r="G840" s="0" t="n">
        <f aca="false">IF(E840&gt;=90000,1,0)</f>
        <v>1</v>
      </c>
      <c r="H840" s="0" t="n">
        <f aca="false">IF(E840&gt;=100000,1,0)</f>
        <v>1</v>
      </c>
      <c r="I840" s="0" t="n">
        <f aca="false">Positions!$F$2*(G840-Positions!$G$2)-Positions!$F$3*(H840-Positions!$G$3)-Positions!$F$4*(F840-Positions!$G$4)</f>
        <v>2380</v>
      </c>
      <c r="J840" s="0" t="n">
        <f aca="false">-I840</f>
        <v>-2380</v>
      </c>
    </row>
    <row r="841" customFormat="false" ht="15" hidden="false" customHeight="false" outlineLevel="0" collapsed="false">
      <c r="B841" s="0" t="n">
        <f aca="true">NORMSINV(RAND())</f>
        <v>-0.50610529321092</v>
      </c>
      <c r="C841" s="0" t="n">
        <f aca="true">NORMSINV(RAND())</f>
        <v>0.814983216208731</v>
      </c>
      <c r="D841" s="0" t="n">
        <f aca="false">$C$7*EXP($C$8*B841)</f>
        <v>78847.0581695636</v>
      </c>
      <c r="E841" s="0" t="n">
        <f aca="false">$C$7*EXP($C$8*B841+$C$9*C841)</f>
        <v>100735.016512776</v>
      </c>
      <c r="F841" s="0" t="n">
        <f aca="false">IF(D841&gt;=90000,1,0)</f>
        <v>0</v>
      </c>
      <c r="G841" s="0" t="n">
        <f aca="false">IF(E841&gt;=90000,1,0)</f>
        <v>1</v>
      </c>
      <c r="H841" s="0" t="n">
        <f aca="false">IF(E841&gt;=100000,1,0)</f>
        <v>1</v>
      </c>
      <c r="I841" s="0" t="n">
        <f aca="false">Positions!$F$2*(G841-Positions!$G$2)-Positions!$F$3*(H841-Positions!$G$3)-Positions!$F$4*(F841-Positions!$G$4)</f>
        <v>2380</v>
      </c>
      <c r="J841" s="0" t="n">
        <f aca="false">-I841</f>
        <v>-2380</v>
      </c>
    </row>
    <row r="842" customFormat="false" ht="15" hidden="false" customHeight="false" outlineLevel="0" collapsed="false">
      <c r="B842" s="0" t="n">
        <f aca="true">NORMSINV(RAND())</f>
        <v>-0.00447221704594699</v>
      </c>
      <c r="C842" s="0" t="n">
        <f aca="true">NORMSINV(RAND())</f>
        <v>-1.07657248993471</v>
      </c>
      <c r="D842" s="0" t="n">
        <f aca="false">$C$7*EXP($C$8*B842)</f>
        <v>86924.3865194161</v>
      </c>
      <c r="E842" s="0" t="n">
        <f aca="false">$C$7*EXP($C$8*B842+$C$9*C842)</f>
        <v>62892.1638248392</v>
      </c>
      <c r="F842" s="0" t="n">
        <f aca="false">IF(D842&gt;=90000,1,0)</f>
        <v>0</v>
      </c>
      <c r="G842" s="0" t="n">
        <f aca="false">IF(E842&gt;=90000,1,0)</f>
        <v>0</v>
      </c>
      <c r="H842" s="0" t="n">
        <f aca="false">IF(E842&gt;=100000,1,0)</f>
        <v>0</v>
      </c>
      <c r="I842" s="0" t="n">
        <f aca="false">Positions!$F$2*(G842-Positions!$G$2)-Positions!$F$3*(H842-Positions!$G$3)-Positions!$F$4*(F842-Positions!$G$4)</f>
        <v>-1620</v>
      </c>
      <c r="J842" s="0" t="n">
        <f aca="false">-I842</f>
        <v>1620</v>
      </c>
    </row>
    <row r="843" customFormat="false" ht="15" hidden="false" customHeight="false" outlineLevel="0" collapsed="false">
      <c r="B843" s="0" t="n">
        <f aca="true">NORMSINV(RAND())</f>
        <v>1.58256787360727</v>
      </c>
      <c r="C843" s="0" t="n">
        <f aca="true">NORMSINV(RAND())</f>
        <v>-1.99099175982246</v>
      </c>
      <c r="D843" s="0" t="n">
        <f aca="false">$C$7*EXP($C$8*B843)</f>
        <v>118343.862941045</v>
      </c>
      <c r="E843" s="0" t="n">
        <f aca="false">$C$7*EXP($C$8*B843+$C$9*C843)</f>
        <v>65046.5747978417</v>
      </c>
      <c r="F843" s="0" t="n">
        <f aca="false">IF(D843&gt;=90000,1,0)</f>
        <v>1</v>
      </c>
      <c r="G843" s="0" t="n">
        <f aca="false">IF(E843&gt;=90000,1,0)</f>
        <v>0</v>
      </c>
      <c r="H843" s="0" t="n">
        <f aca="false">IF(E843&gt;=100000,1,0)</f>
        <v>0</v>
      </c>
      <c r="I843" s="0" t="n">
        <f aca="false">Positions!$F$2*(G843-Positions!$G$2)-Positions!$F$3*(H843-Positions!$G$3)-Positions!$F$4*(F843-Positions!$G$4)</f>
        <v>-5620</v>
      </c>
      <c r="J843" s="0" t="n">
        <f aca="false">-I843</f>
        <v>5620</v>
      </c>
    </row>
    <row r="844" customFormat="false" ht="15" hidden="false" customHeight="false" outlineLevel="0" collapsed="false">
      <c r="B844" s="0" t="n">
        <f aca="true">NORMSINV(RAND())</f>
        <v>-0.973137345982451</v>
      </c>
      <c r="C844" s="0" t="n">
        <f aca="true">NORMSINV(RAND())</f>
        <v>1.02832305723378</v>
      </c>
      <c r="D844" s="0" t="n">
        <f aca="false">$C$7*EXP($C$8*B844)</f>
        <v>72003.0583039071</v>
      </c>
      <c r="E844" s="0" t="n">
        <f aca="false">$C$7*EXP($C$8*B844+$C$9*C844)</f>
        <v>98083.7680716433</v>
      </c>
      <c r="F844" s="0" t="n">
        <f aca="false">IF(D844&gt;=90000,1,0)</f>
        <v>0</v>
      </c>
      <c r="G844" s="0" t="n">
        <f aca="false">IF(E844&gt;=90000,1,0)</f>
        <v>1</v>
      </c>
      <c r="H844" s="0" t="n">
        <f aca="false">IF(E844&gt;=100000,1,0)</f>
        <v>0</v>
      </c>
      <c r="I844" s="0" t="n">
        <f aca="false">Positions!$F$2*(G844-Positions!$G$2)-Positions!$F$3*(H844-Positions!$G$3)-Positions!$F$4*(F844-Positions!$G$4)</f>
        <v>8380</v>
      </c>
      <c r="J844" s="0" t="n">
        <f aca="false">-I844</f>
        <v>-8380</v>
      </c>
    </row>
    <row r="845" customFormat="false" ht="15" hidden="false" customHeight="false" outlineLevel="0" collapsed="false">
      <c r="B845" s="0" t="n">
        <f aca="true">NORMSINV(RAND())</f>
        <v>0.388891482929538</v>
      </c>
      <c r="C845" s="0" t="n">
        <f aca="true">NORMSINV(RAND())</f>
        <v>-0.205889801003356</v>
      </c>
      <c r="D845" s="0" t="n">
        <f aca="false">$C$7*EXP($C$8*B845)</f>
        <v>93833.0617391031</v>
      </c>
      <c r="E845" s="0" t="n">
        <f aca="false">$C$7*EXP($C$8*B845+$C$9*C845)</f>
        <v>88201.7596576707</v>
      </c>
      <c r="F845" s="0" t="n">
        <f aca="false">IF(D845&gt;=90000,1,0)</f>
        <v>1</v>
      </c>
      <c r="G845" s="0" t="n">
        <f aca="false">IF(E845&gt;=90000,1,0)</f>
        <v>0</v>
      </c>
      <c r="H845" s="0" t="n">
        <f aca="false">IF(E845&gt;=100000,1,0)</f>
        <v>0</v>
      </c>
      <c r="I845" s="0" t="n">
        <f aca="false">Positions!$F$2*(G845-Positions!$G$2)-Positions!$F$3*(H845-Positions!$G$3)-Positions!$F$4*(F845-Positions!$G$4)</f>
        <v>-5620</v>
      </c>
      <c r="J845" s="0" t="n">
        <f aca="false">-I845</f>
        <v>5620</v>
      </c>
    </row>
    <row r="846" customFormat="false" ht="15" hidden="false" customHeight="false" outlineLevel="0" collapsed="false">
      <c r="B846" s="0" t="n">
        <f aca="true">NORMSINV(RAND())</f>
        <v>-0.0821483652242379</v>
      </c>
      <c r="C846" s="0" t="n">
        <f aca="true">NORMSINV(RAND())</f>
        <v>-2.40381644293298</v>
      </c>
      <c r="D846" s="0" t="n">
        <f aca="false">$C$7*EXP($C$8*B846)</f>
        <v>85621.5197961687</v>
      </c>
      <c r="E846" s="0" t="n">
        <f aca="false">$C$7*EXP($C$8*B846+$C$9*C846)</f>
        <v>41568.8408135316</v>
      </c>
      <c r="F846" s="0" t="n">
        <f aca="false">IF(D846&gt;=90000,1,0)</f>
        <v>0</v>
      </c>
      <c r="G846" s="0" t="n">
        <f aca="false">IF(E846&gt;=90000,1,0)</f>
        <v>0</v>
      </c>
      <c r="H846" s="0" t="n">
        <f aca="false">IF(E846&gt;=100000,1,0)</f>
        <v>0</v>
      </c>
      <c r="I846" s="0" t="n">
        <f aca="false">Positions!$F$2*(G846-Positions!$G$2)-Positions!$F$3*(H846-Positions!$G$3)-Positions!$F$4*(F846-Positions!$G$4)</f>
        <v>-1620</v>
      </c>
      <c r="J846" s="0" t="n">
        <f aca="false">-I846</f>
        <v>1620</v>
      </c>
    </row>
    <row r="847" customFormat="false" ht="15" hidden="false" customHeight="false" outlineLevel="0" collapsed="false">
      <c r="B847" s="0" t="n">
        <f aca="true">NORMSINV(RAND())</f>
        <v>0.800825204234928</v>
      </c>
      <c r="C847" s="0" t="n">
        <f aca="true">NORMSINV(RAND())</f>
        <v>0.0915385239880145</v>
      </c>
      <c r="D847" s="0" t="n">
        <f aca="false">$C$7*EXP($C$8*B847)</f>
        <v>101657.196402017</v>
      </c>
      <c r="E847" s="0" t="n">
        <f aca="false">$C$7*EXP($C$8*B847+$C$9*C847)</f>
        <v>104493.279564962</v>
      </c>
      <c r="F847" s="0" t="n">
        <f aca="false">IF(D847&gt;=90000,1,0)</f>
        <v>1</v>
      </c>
      <c r="G847" s="0" t="n">
        <f aca="false">IF(E847&gt;=90000,1,0)</f>
        <v>1</v>
      </c>
      <c r="H847" s="0" t="n">
        <f aca="false">IF(E847&gt;=100000,1,0)</f>
        <v>1</v>
      </c>
      <c r="I847" s="0" t="n">
        <f aca="false">Positions!$F$2*(G847-Positions!$G$2)-Positions!$F$3*(H847-Positions!$G$3)-Positions!$F$4*(F847-Positions!$G$4)</f>
        <v>-1620</v>
      </c>
      <c r="J847" s="0" t="n">
        <f aca="false">-I847</f>
        <v>1620</v>
      </c>
    </row>
    <row r="848" customFormat="false" ht="15" hidden="false" customHeight="false" outlineLevel="0" collapsed="false">
      <c r="B848" s="0" t="n">
        <f aca="true">NORMSINV(RAND())</f>
        <v>-1.28666140839615</v>
      </c>
      <c r="C848" s="0" t="n">
        <f aca="true">NORMSINV(RAND())</f>
        <v>-0.794950280571419</v>
      </c>
      <c r="D848" s="0" t="n">
        <f aca="false">$C$7*EXP($C$8*B848)</f>
        <v>67745.1282903372</v>
      </c>
      <c r="E848" s="0" t="n">
        <f aca="false">$C$7*EXP($C$8*B848+$C$9*C848)</f>
        <v>53345.5718111116</v>
      </c>
      <c r="F848" s="0" t="n">
        <f aca="false">IF(D848&gt;=90000,1,0)</f>
        <v>0</v>
      </c>
      <c r="G848" s="0" t="n">
        <f aca="false">IF(E848&gt;=90000,1,0)</f>
        <v>0</v>
      </c>
      <c r="H848" s="0" t="n">
        <f aca="false">IF(E848&gt;=100000,1,0)</f>
        <v>0</v>
      </c>
      <c r="I848" s="0" t="n">
        <f aca="false">Positions!$F$2*(G848-Positions!$G$2)-Positions!$F$3*(H848-Positions!$G$3)-Positions!$F$4*(F848-Positions!$G$4)</f>
        <v>-1620</v>
      </c>
      <c r="J848" s="0" t="n">
        <f aca="false">-I848</f>
        <v>1620</v>
      </c>
    </row>
    <row r="849" customFormat="false" ht="15" hidden="false" customHeight="false" outlineLevel="0" collapsed="false">
      <c r="B849" s="0" t="n">
        <f aca="true">NORMSINV(RAND())</f>
        <v>-0.0406547372094225</v>
      </c>
      <c r="C849" s="0" t="n">
        <f aca="true">NORMSINV(RAND())</f>
        <v>-1.61515800718849</v>
      </c>
      <c r="D849" s="0" t="n">
        <f aca="false">$C$7*EXP($C$8*B849)</f>
        <v>86315.0465311849</v>
      </c>
      <c r="E849" s="0" t="n">
        <f aca="false">$C$7*EXP($C$8*B849+$C$9*C849)</f>
        <v>53116.5419679724</v>
      </c>
      <c r="F849" s="0" t="n">
        <f aca="false">IF(D849&gt;=90000,1,0)</f>
        <v>0</v>
      </c>
      <c r="G849" s="0" t="n">
        <f aca="false">IF(E849&gt;=90000,1,0)</f>
        <v>0</v>
      </c>
      <c r="H849" s="0" t="n">
        <f aca="false">IF(E849&gt;=100000,1,0)</f>
        <v>0</v>
      </c>
      <c r="I849" s="0" t="n">
        <f aca="false">Positions!$F$2*(G849-Positions!$G$2)-Positions!$F$3*(H849-Positions!$G$3)-Positions!$F$4*(F849-Positions!$G$4)</f>
        <v>-1620</v>
      </c>
      <c r="J849" s="0" t="n">
        <f aca="false">-I849</f>
        <v>1620</v>
      </c>
    </row>
    <row r="850" customFormat="false" ht="15" hidden="false" customHeight="false" outlineLevel="0" collapsed="false">
      <c r="B850" s="0" t="n">
        <f aca="true">NORMSINV(RAND())</f>
        <v>1.26745765196747</v>
      </c>
      <c r="C850" s="0" t="n">
        <f aca="true">NORMSINV(RAND())</f>
        <v>-0.171126855043601</v>
      </c>
      <c r="D850" s="0" t="n">
        <f aca="false">$C$7*EXP($C$8*B850)</f>
        <v>111311.218718476</v>
      </c>
      <c r="E850" s="0" t="n">
        <f aca="false">$C$7*EXP($C$8*B850+$C$9*C850)</f>
        <v>105730.078812624</v>
      </c>
      <c r="F850" s="0" t="n">
        <f aca="false">IF(D850&gt;=90000,1,0)</f>
        <v>1</v>
      </c>
      <c r="G850" s="0" t="n">
        <f aca="false">IF(E850&gt;=90000,1,0)</f>
        <v>1</v>
      </c>
      <c r="H850" s="0" t="n">
        <f aca="false">IF(E850&gt;=100000,1,0)</f>
        <v>1</v>
      </c>
      <c r="I850" s="0" t="n">
        <f aca="false">Positions!$F$2*(G850-Positions!$G$2)-Positions!$F$3*(H850-Positions!$G$3)-Positions!$F$4*(F850-Positions!$G$4)</f>
        <v>-1620</v>
      </c>
      <c r="J850" s="0" t="n">
        <f aca="false">-I850</f>
        <v>1620</v>
      </c>
    </row>
    <row r="851" customFormat="false" ht="15" hidden="false" customHeight="false" outlineLevel="0" collapsed="false">
      <c r="B851" s="0" t="n">
        <f aca="true">NORMSINV(RAND())</f>
        <v>-2.36837296060896</v>
      </c>
      <c r="C851" s="0" t="n">
        <f aca="true">NORMSINV(RAND())</f>
        <v>-0.176543963927793</v>
      </c>
      <c r="D851" s="0" t="n">
        <f aca="false">$C$7*EXP($C$8*B851)</f>
        <v>54896.1812390959</v>
      </c>
      <c r="E851" s="0" t="n">
        <f aca="false">$C$7*EXP($C$8*B851+$C$9*C851)</f>
        <v>52058.8483519192</v>
      </c>
      <c r="F851" s="0" t="n">
        <f aca="false">IF(D851&gt;=90000,1,0)</f>
        <v>0</v>
      </c>
      <c r="G851" s="0" t="n">
        <f aca="false">IF(E851&gt;=90000,1,0)</f>
        <v>0</v>
      </c>
      <c r="H851" s="0" t="n">
        <f aca="false">IF(E851&gt;=100000,1,0)</f>
        <v>0</v>
      </c>
      <c r="I851" s="0" t="n">
        <f aca="false">Positions!$F$2*(G851-Positions!$G$2)-Positions!$F$3*(H851-Positions!$G$3)-Positions!$F$4*(F851-Positions!$G$4)</f>
        <v>-1620</v>
      </c>
      <c r="J851" s="0" t="n">
        <f aca="false">-I851</f>
        <v>1620</v>
      </c>
    </row>
    <row r="852" customFormat="false" ht="15" hidden="false" customHeight="false" outlineLevel="0" collapsed="false">
      <c r="B852" s="0" t="n">
        <f aca="true">NORMSINV(RAND())</f>
        <v>0.573961054439157</v>
      </c>
      <c r="C852" s="0" t="n">
        <f aca="true">NORMSINV(RAND())</f>
        <v>2.28892321488778</v>
      </c>
      <c r="D852" s="0" t="n">
        <f aca="false">$C$7*EXP($C$8*B852)</f>
        <v>97270.805857798</v>
      </c>
      <c r="E852" s="0" t="n">
        <f aca="false">$C$7*EXP($C$8*B852+$C$9*C852)</f>
        <v>193552.317263428</v>
      </c>
      <c r="F852" s="0" t="n">
        <f aca="false">IF(D852&gt;=90000,1,0)</f>
        <v>1</v>
      </c>
      <c r="G852" s="0" t="n">
        <f aca="false">IF(E852&gt;=90000,1,0)</f>
        <v>1</v>
      </c>
      <c r="H852" s="0" t="n">
        <f aca="false">IF(E852&gt;=100000,1,0)</f>
        <v>1</v>
      </c>
      <c r="I852" s="0" t="n">
        <f aca="false">Positions!$F$2*(G852-Positions!$G$2)-Positions!$F$3*(H852-Positions!$G$3)-Positions!$F$4*(F852-Positions!$G$4)</f>
        <v>-1620</v>
      </c>
      <c r="J852" s="0" t="n">
        <f aca="false">-I852</f>
        <v>1620</v>
      </c>
    </row>
    <row r="853" customFormat="false" ht="15" hidden="false" customHeight="false" outlineLevel="0" collapsed="false">
      <c r="B853" s="0" t="n">
        <f aca="true">NORMSINV(RAND())</f>
        <v>0.768932063529327</v>
      </c>
      <c r="C853" s="0" t="n">
        <f aca="true">NORMSINV(RAND())</f>
        <v>1.67434475896213</v>
      </c>
      <c r="D853" s="0" t="n">
        <f aca="false">$C$7*EXP($C$8*B853)</f>
        <v>101028.797322569</v>
      </c>
      <c r="E853" s="0" t="n">
        <f aca="false">$C$7*EXP($C$8*B853+$C$9*C853)</f>
        <v>167120.085715936</v>
      </c>
      <c r="F853" s="0" t="n">
        <f aca="false">IF(D853&gt;=90000,1,0)</f>
        <v>1</v>
      </c>
      <c r="G853" s="0" t="n">
        <f aca="false">IF(E853&gt;=90000,1,0)</f>
        <v>1</v>
      </c>
      <c r="H853" s="0" t="n">
        <f aca="false">IF(E853&gt;=100000,1,0)</f>
        <v>1</v>
      </c>
      <c r="I853" s="0" t="n">
        <f aca="false">Positions!$F$2*(G853-Positions!$G$2)-Positions!$F$3*(H853-Positions!$G$3)-Positions!$F$4*(F853-Positions!$G$4)</f>
        <v>-1620</v>
      </c>
      <c r="J853" s="0" t="n">
        <f aca="false">-I853</f>
        <v>1620</v>
      </c>
    </row>
    <row r="854" customFormat="false" ht="15" hidden="false" customHeight="false" outlineLevel="0" collapsed="false">
      <c r="B854" s="0" t="n">
        <f aca="true">NORMSINV(RAND())</f>
        <v>0.559118437936669</v>
      </c>
      <c r="C854" s="0" t="n">
        <f aca="true">NORMSINV(RAND())</f>
        <v>-1.23566891352671</v>
      </c>
      <c r="D854" s="0" t="n">
        <f aca="false">$C$7*EXP($C$8*B854)</f>
        <v>96990.5127611162</v>
      </c>
      <c r="E854" s="0" t="n">
        <f aca="false">$C$7*EXP($C$8*B854+$C$9*C854)</f>
        <v>66898.1846607176</v>
      </c>
      <c r="F854" s="0" t="n">
        <f aca="false">IF(D854&gt;=90000,1,0)</f>
        <v>1</v>
      </c>
      <c r="G854" s="0" t="n">
        <f aca="false">IF(E854&gt;=90000,1,0)</f>
        <v>0</v>
      </c>
      <c r="H854" s="0" t="n">
        <f aca="false">IF(E854&gt;=100000,1,0)</f>
        <v>0</v>
      </c>
      <c r="I854" s="0" t="n">
        <f aca="false">Positions!$F$2*(G854-Positions!$G$2)-Positions!$F$3*(H854-Positions!$G$3)-Positions!$F$4*(F854-Positions!$G$4)</f>
        <v>-5620</v>
      </c>
      <c r="J854" s="0" t="n">
        <f aca="false">-I854</f>
        <v>5620</v>
      </c>
    </row>
    <row r="855" customFormat="false" ht="15" hidden="false" customHeight="false" outlineLevel="0" collapsed="false">
      <c r="B855" s="0" t="n">
        <f aca="true">NORMSINV(RAND())</f>
        <v>0.522139341983929</v>
      </c>
      <c r="C855" s="0" t="n">
        <f aca="true">NORMSINV(RAND())</f>
        <v>-0.416462356625133</v>
      </c>
      <c r="D855" s="0" t="n">
        <f aca="false">$C$7*EXP($C$8*B855)</f>
        <v>96295.6945584513</v>
      </c>
      <c r="E855" s="0" t="n">
        <f aca="false">$C$7*EXP($C$8*B855+$C$9*C855)</f>
        <v>84964.6488540566</v>
      </c>
      <c r="F855" s="0" t="n">
        <f aca="false">IF(D855&gt;=90000,1,0)</f>
        <v>1</v>
      </c>
      <c r="G855" s="0" t="n">
        <f aca="false">IF(E855&gt;=90000,1,0)</f>
        <v>0</v>
      </c>
      <c r="H855" s="0" t="n">
        <f aca="false">IF(E855&gt;=100000,1,0)</f>
        <v>0</v>
      </c>
      <c r="I855" s="0" t="n">
        <f aca="false">Positions!$F$2*(G855-Positions!$G$2)-Positions!$F$3*(H855-Positions!$G$3)-Positions!$F$4*(F855-Positions!$G$4)</f>
        <v>-5620</v>
      </c>
      <c r="J855" s="0" t="n">
        <f aca="false">-I855</f>
        <v>5620</v>
      </c>
    </row>
    <row r="856" customFormat="false" ht="15" hidden="false" customHeight="false" outlineLevel="0" collapsed="false">
      <c r="B856" s="0" t="n">
        <f aca="true">NORMSINV(RAND())</f>
        <v>0.595581805055699</v>
      </c>
      <c r="C856" s="0" t="n">
        <f aca="true">NORMSINV(RAND())</f>
        <v>-0.40001852033845</v>
      </c>
      <c r="D856" s="0" t="n">
        <f aca="false">$C$7*EXP($C$8*B856)</f>
        <v>97680.5495638589</v>
      </c>
      <c r="E856" s="0" t="n">
        <f aca="false">$C$7*EXP($C$8*B856+$C$9*C856)</f>
        <v>86613.6243516427</v>
      </c>
      <c r="F856" s="0" t="n">
        <f aca="false">IF(D856&gt;=90000,1,0)</f>
        <v>1</v>
      </c>
      <c r="G856" s="0" t="n">
        <f aca="false">IF(E856&gt;=90000,1,0)</f>
        <v>0</v>
      </c>
      <c r="H856" s="0" t="n">
        <f aca="false">IF(E856&gt;=100000,1,0)</f>
        <v>0</v>
      </c>
      <c r="I856" s="0" t="n">
        <f aca="false">Positions!$F$2*(G856-Positions!$G$2)-Positions!$F$3*(H856-Positions!$G$3)-Positions!$F$4*(F856-Positions!$G$4)</f>
        <v>-5620</v>
      </c>
      <c r="J856" s="0" t="n">
        <f aca="false">-I856</f>
        <v>5620</v>
      </c>
    </row>
    <row r="857" customFormat="false" ht="15" hidden="false" customHeight="false" outlineLevel="0" collapsed="false">
      <c r="B857" s="0" t="n">
        <f aca="true">NORMSINV(RAND())</f>
        <v>0.691861667094273</v>
      </c>
      <c r="C857" s="0" t="n">
        <f aca="true">NORMSINV(RAND())</f>
        <v>0.338740276555309</v>
      </c>
      <c r="D857" s="0" t="n">
        <f aca="false">$C$7*EXP($C$8*B857)</f>
        <v>99526.2472229074</v>
      </c>
      <c r="E857" s="0" t="n">
        <f aca="false">$C$7*EXP($C$8*B857+$C$9*C857)</f>
        <v>110194.449160589</v>
      </c>
      <c r="F857" s="0" t="n">
        <f aca="false">IF(D857&gt;=90000,1,0)</f>
        <v>1</v>
      </c>
      <c r="G857" s="0" t="n">
        <f aca="false">IF(E857&gt;=90000,1,0)</f>
        <v>1</v>
      </c>
      <c r="H857" s="0" t="n">
        <f aca="false">IF(E857&gt;=100000,1,0)</f>
        <v>1</v>
      </c>
      <c r="I857" s="0" t="n">
        <f aca="false">Positions!$F$2*(G857-Positions!$G$2)-Positions!$F$3*(H857-Positions!$G$3)-Positions!$F$4*(F857-Positions!$G$4)</f>
        <v>-1620</v>
      </c>
      <c r="J857" s="0" t="n">
        <f aca="false">-I857</f>
        <v>1620</v>
      </c>
    </row>
    <row r="858" customFormat="false" ht="15" hidden="false" customHeight="false" outlineLevel="0" collapsed="false">
      <c r="B858" s="0" t="n">
        <f aca="true">NORMSINV(RAND())</f>
        <v>1.52725518895215</v>
      </c>
      <c r="C858" s="0" t="n">
        <f aca="true">NORMSINV(RAND())</f>
        <v>-2.29495938267447</v>
      </c>
      <c r="D858" s="0" t="n">
        <f aca="false">$C$7*EXP($C$8*B858)</f>
        <v>117078.009964576</v>
      </c>
      <c r="E858" s="0" t="n">
        <f aca="false">$C$7*EXP($C$8*B858+$C$9*C858)</f>
        <v>58731.5492422865</v>
      </c>
      <c r="F858" s="0" t="n">
        <f aca="false">IF(D858&gt;=90000,1,0)</f>
        <v>1</v>
      </c>
      <c r="G858" s="0" t="n">
        <f aca="false">IF(E858&gt;=90000,1,0)</f>
        <v>0</v>
      </c>
      <c r="H858" s="0" t="n">
        <f aca="false">IF(E858&gt;=100000,1,0)</f>
        <v>0</v>
      </c>
      <c r="I858" s="0" t="n">
        <f aca="false">Positions!$F$2*(G858-Positions!$G$2)-Positions!$F$3*(H858-Positions!$G$3)-Positions!$F$4*(F858-Positions!$G$4)</f>
        <v>-5620</v>
      </c>
      <c r="J858" s="0" t="n">
        <f aca="false">-I858</f>
        <v>5620</v>
      </c>
    </row>
    <row r="859" customFormat="false" ht="15" hidden="false" customHeight="false" outlineLevel="0" collapsed="false">
      <c r="B859" s="0" t="n">
        <f aca="true">NORMSINV(RAND())</f>
        <v>0.0491835236205922</v>
      </c>
      <c r="C859" s="0" t="n">
        <f aca="true">NORMSINV(RAND())</f>
        <v>0.0541161169496749</v>
      </c>
      <c r="D859" s="0" t="n">
        <f aca="false">$C$7*EXP($C$8*B859)</f>
        <v>87835.9164827084</v>
      </c>
      <c r="E859" s="0" t="n">
        <f aca="false">$C$7*EXP($C$8*B859+$C$9*C859)</f>
        <v>89276.4522858065</v>
      </c>
      <c r="F859" s="0" t="n">
        <f aca="false">IF(D859&gt;=90000,1,0)</f>
        <v>0</v>
      </c>
      <c r="G859" s="0" t="n">
        <f aca="false">IF(E859&gt;=90000,1,0)</f>
        <v>0</v>
      </c>
      <c r="H859" s="0" t="n">
        <f aca="false">IF(E859&gt;=100000,1,0)</f>
        <v>0</v>
      </c>
      <c r="I859" s="0" t="n">
        <f aca="false">Positions!$F$2*(G859-Positions!$G$2)-Positions!$F$3*(H859-Positions!$G$3)-Positions!$F$4*(F859-Positions!$G$4)</f>
        <v>-1620</v>
      </c>
      <c r="J859" s="0" t="n">
        <f aca="false">-I859</f>
        <v>1620</v>
      </c>
    </row>
    <row r="860" customFormat="false" ht="15" hidden="false" customHeight="false" outlineLevel="0" collapsed="false">
      <c r="B860" s="0" t="n">
        <f aca="true">NORMSINV(RAND())</f>
        <v>-0.086834804466558</v>
      </c>
      <c r="C860" s="0" t="n">
        <f aca="true">NORMSINV(RAND())</f>
        <v>-0.573924017450433</v>
      </c>
      <c r="D860" s="0" t="n">
        <f aca="false">$C$7*EXP($C$8*B860)</f>
        <v>85543.5414562944</v>
      </c>
      <c r="E860" s="0" t="n">
        <f aca="false">$C$7*EXP($C$8*B860+$C$9*C860)</f>
        <v>71988.3490474136</v>
      </c>
      <c r="F860" s="0" t="n">
        <f aca="false">IF(D860&gt;=90000,1,0)</f>
        <v>0</v>
      </c>
      <c r="G860" s="0" t="n">
        <f aca="false">IF(E860&gt;=90000,1,0)</f>
        <v>0</v>
      </c>
      <c r="H860" s="0" t="n">
        <f aca="false">IF(E860&gt;=100000,1,0)</f>
        <v>0</v>
      </c>
      <c r="I860" s="0" t="n">
        <f aca="false">Positions!$F$2*(G860-Positions!$G$2)-Positions!$F$3*(H860-Positions!$G$3)-Positions!$F$4*(F860-Positions!$G$4)</f>
        <v>-1620</v>
      </c>
      <c r="J860" s="0" t="n">
        <f aca="false">-I860</f>
        <v>1620</v>
      </c>
    </row>
    <row r="861" customFormat="false" ht="15" hidden="false" customHeight="false" outlineLevel="0" collapsed="false">
      <c r="B861" s="0" t="n">
        <f aca="true">NORMSINV(RAND())</f>
        <v>0.379138009784934</v>
      </c>
      <c r="C861" s="0" t="n">
        <f aca="true">NORMSINV(RAND())</f>
        <v>0.836649600282517</v>
      </c>
      <c r="D861" s="0" t="n">
        <f aca="false">$C$7*EXP($C$8*B861)</f>
        <v>93655.2954648078</v>
      </c>
      <c r="E861" s="0" t="n">
        <f aca="false">$C$7*EXP($C$8*B861+$C$9*C861)</f>
        <v>120435.861488639</v>
      </c>
      <c r="F861" s="0" t="n">
        <f aca="false">IF(D861&gt;=90000,1,0)</f>
        <v>1</v>
      </c>
      <c r="G861" s="0" t="n">
        <f aca="false">IF(E861&gt;=90000,1,0)</f>
        <v>1</v>
      </c>
      <c r="H861" s="0" t="n">
        <f aca="false">IF(E861&gt;=100000,1,0)</f>
        <v>1</v>
      </c>
      <c r="I861" s="0" t="n">
        <f aca="false">Positions!$F$2*(G861-Positions!$G$2)-Positions!$F$3*(H861-Positions!$G$3)-Positions!$F$4*(F861-Positions!$G$4)</f>
        <v>-1620</v>
      </c>
      <c r="J861" s="0" t="n">
        <f aca="false">-I861</f>
        <v>1620</v>
      </c>
    </row>
    <row r="862" customFormat="false" ht="15" hidden="false" customHeight="false" outlineLevel="0" collapsed="false">
      <c r="B862" s="0" t="n">
        <f aca="true">NORMSINV(RAND())</f>
        <v>-0.0711931278524695</v>
      </c>
      <c r="C862" s="0" t="n">
        <f aca="true">NORMSINV(RAND())</f>
        <v>0.589837092789843</v>
      </c>
      <c r="D862" s="0" t="n">
        <f aca="false">$C$7*EXP($C$8*B862)</f>
        <v>85804.0829868472</v>
      </c>
      <c r="E862" s="0" t="n">
        <f aca="false">$C$7*EXP($C$8*B862+$C$9*C862)</f>
        <v>102449.630651253</v>
      </c>
      <c r="F862" s="0" t="n">
        <f aca="false">IF(D862&gt;=90000,1,0)</f>
        <v>0</v>
      </c>
      <c r="G862" s="0" t="n">
        <f aca="false">IF(E862&gt;=90000,1,0)</f>
        <v>1</v>
      </c>
      <c r="H862" s="0" t="n">
        <f aca="false">IF(E862&gt;=100000,1,0)</f>
        <v>1</v>
      </c>
      <c r="I862" s="0" t="n">
        <f aca="false">Positions!$F$2*(G862-Positions!$G$2)-Positions!$F$3*(H862-Positions!$G$3)-Positions!$F$4*(F862-Positions!$G$4)</f>
        <v>2380</v>
      </c>
      <c r="J862" s="0" t="n">
        <f aca="false">-I862</f>
        <v>-2380</v>
      </c>
    </row>
    <row r="863" customFormat="false" ht="15" hidden="false" customHeight="false" outlineLevel="0" collapsed="false">
      <c r="B863" s="0" t="n">
        <f aca="true">NORMSINV(RAND())</f>
        <v>0.244983063316318</v>
      </c>
      <c r="C863" s="0" t="n">
        <f aca="true">NORMSINV(RAND())</f>
        <v>0.226666852843348</v>
      </c>
      <c r="D863" s="0" t="n">
        <f aca="false">$C$7*EXP($C$8*B863)</f>
        <v>91244.0942591275</v>
      </c>
      <c r="E863" s="0" t="n">
        <f aca="false">$C$7*EXP($C$8*B863+$C$9*C863)</f>
        <v>97677.788584382</v>
      </c>
      <c r="F863" s="0" t="n">
        <f aca="false">IF(D863&gt;=90000,1,0)</f>
        <v>1</v>
      </c>
      <c r="G863" s="0" t="n">
        <f aca="false">IF(E863&gt;=90000,1,0)</f>
        <v>1</v>
      </c>
      <c r="H863" s="0" t="n">
        <f aca="false">IF(E863&gt;=100000,1,0)</f>
        <v>0</v>
      </c>
      <c r="I863" s="0" t="n">
        <f aca="false">Positions!$F$2*(G863-Positions!$G$2)-Positions!$F$3*(H863-Positions!$G$3)-Positions!$F$4*(F863-Positions!$G$4)</f>
        <v>4380</v>
      </c>
      <c r="J863" s="0" t="n">
        <f aca="false">-I863</f>
        <v>-4380</v>
      </c>
    </row>
    <row r="864" customFormat="false" ht="15" hidden="false" customHeight="false" outlineLevel="0" collapsed="false">
      <c r="B864" s="0" t="n">
        <f aca="true">NORMSINV(RAND())</f>
        <v>0.290847260697284</v>
      </c>
      <c r="C864" s="0" t="n">
        <f aca="true">NORMSINV(RAND())</f>
        <v>0.345204191278852</v>
      </c>
      <c r="D864" s="0" t="n">
        <f aca="false">$C$7*EXP($C$8*B864)</f>
        <v>92061.357954682</v>
      </c>
      <c r="E864" s="0" t="n">
        <f aca="false">$C$7*EXP($C$8*B864+$C$9*C864)</f>
        <v>102127.645995618</v>
      </c>
      <c r="F864" s="0" t="n">
        <f aca="false">IF(D864&gt;=90000,1,0)</f>
        <v>1</v>
      </c>
      <c r="G864" s="0" t="n">
        <f aca="false">IF(E864&gt;=90000,1,0)</f>
        <v>1</v>
      </c>
      <c r="H864" s="0" t="n">
        <f aca="false">IF(E864&gt;=100000,1,0)</f>
        <v>1</v>
      </c>
      <c r="I864" s="0" t="n">
        <f aca="false">Positions!$F$2*(G864-Positions!$G$2)-Positions!$F$3*(H864-Positions!$G$3)-Positions!$F$4*(F864-Positions!$G$4)</f>
        <v>-1620</v>
      </c>
      <c r="J864" s="0" t="n">
        <f aca="false">-I864</f>
        <v>1620</v>
      </c>
    </row>
    <row r="865" customFormat="false" ht="15" hidden="false" customHeight="false" outlineLevel="0" collapsed="false">
      <c r="B865" s="0" t="n">
        <f aca="true">NORMSINV(RAND())</f>
        <v>-0.582438061666173</v>
      </c>
      <c r="C865" s="0" t="n">
        <f aca="true">NORMSINV(RAND())</f>
        <v>0.817783021085482</v>
      </c>
      <c r="D865" s="0" t="n">
        <f aca="false">$C$7*EXP($C$8*B865)</f>
        <v>77685.5460182723</v>
      </c>
      <c r="E865" s="0" t="n">
        <f aca="false">$C$7*EXP($C$8*B865+$C$9*C865)</f>
        <v>99334.6351795398</v>
      </c>
      <c r="F865" s="0" t="n">
        <f aca="false">IF(D865&gt;=90000,1,0)</f>
        <v>0</v>
      </c>
      <c r="G865" s="0" t="n">
        <f aca="false">IF(E865&gt;=90000,1,0)</f>
        <v>1</v>
      </c>
      <c r="H865" s="0" t="n">
        <f aca="false">IF(E865&gt;=100000,1,0)</f>
        <v>0</v>
      </c>
      <c r="I865" s="0" t="n">
        <f aca="false">Positions!$F$2*(G865-Positions!$G$2)-Positions!$F$3*(H865-Positions!$G$3)-Positions!$F$4*(F865-Positions!$G$4)</f>
        <v>8380</v>
      </c>
      <c r="J865" s="0" t="n">
        <f aca="false">-I865</f>
        <v>-8380</v>
      </c>
    </row>
    <row r="866" customFormat="false" ht="15" hidden="false" customHeight="false" outlineLevel="0" collapsed="false">
      <c r="B866" s="0" t="n">
        <f aca="true">NORMSINV(RAND())</f>
        <v>0.826497628096197</v>
      </c>
      <c r="C866" s="0" t="n">
        <f aca="true">NORMSINV(RAND())</f>
        <v>-0.776747957876622</v>
      </c>
      <c r="D866" s="0" t="n">
        <f aca="false">$C$7*EXP($C$8*B866)</f>
        <v>102165.865316635</v>
      </c>
      <c r="E866" s="0" t="n">
        <f aca="false">$C$7*EXP($C$8*B866+$C$9*C866)</f>
        <v>80891.4111442013</v>
      </c>
      <c r="F866" s="0" t="n">
        <f aca="false">IF(D866&gt;=90000,1,0)</f>
        <v>1</v>
      </c>
      <c r="G866" s="0" t="n">
        <f aca="false">IF(E866&gt;=90000,1,0)</f>
        <v>0</v>
      </c>
      <c r="H866" s="0" t="n">
        <f aca="false">IF(E866&gt;=100000,1,0)</f>
        <v>0</v>
      </c>
      <c r="I866" s="0" t="n">
        <f aca="false">Positions!$F$2*(G866-Positions!$G$2)-Positions!$F$3*(H866-Positions!$G$3)-Positions!$F$4*(F866-Positions!$G$4)</f>
        <v>-5620</v>
      </c>
      <c r="J866" s="0" t="n">
        <f aca="false">-I866</f>
        <v>5620</v>
      </c>
    </row>
    <row r="867" customFormat="false" ht="15" hidden="false" customHeight="false" outlineLevel="0" collapsed="false">
      <c r="B867" s="0" t="n">
        <f aca="true">NORMSINV(RAND())</f>
        <v>-1.78839749114327</v>
      </c>
      <c r="C867" s="0" t="n">
        <f aca="true">NORMSINV(RAND())</f>
        <v>1.71266835571767</v>
      </c>
      <c r="D867" s="0" t="n">
        <f aca="false">$C$7*EXP($C$8*B867)</f>
        <v>61448.7753425271</v>
      </c>
      <c r="E867" s="0" t="n">
        <f aca="false">$C$7*EXP($C$8*B867+$C$9*C867)</f>
        <v>102825.254445138</v>
      </c>
      <c r="F867" s="0" t="n">
        <f aca="false">IF(D867&gt;=90000,1,0)</f>
        <v>0</v>
      </c>
      <c r="G867" s="0" t="n">
        <f aca="false">IF(E867&gt;=90000,1,0)</f>
        <v>1</v>
      </c>
      <c r="H867" s="0" t="n">
        <f aca="false">IF(E867&gt;=100000,1,0)</f>
        <v>1</v>
      </c>
      <c r="I867" s="0" t="n">
        <f aca="false">Positions!$F$2*(G867-Positions!$G$2)-Positions!$F$3*(H867-Positions!$G$3)-Positions!$F$4*(F867-Positions!$G$4)</f>
        <v>2380</v>
      </c>
      <c r="J867" s="0" t="n">
        <f aca="false">-I867</f>
        <v>-2380</v>
      </c>
    </row>
    <row r="868" customFormat="false" ht="15" hidden="false" customHeight="false" outlineLevel="0" collapsed="false">
      <c r="B868" s="0" t="n">
        <f aca="true">NORMSINV(RAND())</f>
        <v>0.217429107080431</v>
      </c>
      <c r="C868" s="0" t="n">
        <f aca="true">NORMSINV(RAND())</f>
        <v>0.320009833246067</v>
      </c>
      <c r="D868" s="0" t="n">
        <f aca="false">$C$7*EXP($C$8*B868)</f>
        <v>90756.5973480591</v>
      </c>
      <c r="E868" s="0" t="n">
        <f aca="false">$C$7*EXP($C$8*B868+$C$9*C868)</f>
        <v>99920.6062151223</v>
      </c>
      <c r="F868" s="0" t="n">
        <f aca="false">IF(D868&gt;=90000,1,0)</f>
        <v>1</v>
      </c>
      <c r="G868" s="0" t="n">
        <f aca="false">IF(E868&gt;=90000,1,0)</f>
        <v>1</v>
      </c>
      <c r="H868" s="0" t="n">
        <f aca="false">IF(E868&gt;=100000,1,0)</f>
        <v>0</v>
      </c>
      <c r="I868" s="0" t="n">
        <f aca="false">Positions!$F$2*(G868-Positions!$G$2)-Positions!$F$3*(H868-Positions!$G$3)-Positions!$F$4*(F868-Positions!$G$4)</f>
        <v>4380</v>
      </c>
      <c r="J868" s="0" t="n">
        <f aca="false">-I868</f>
        <v>-4380</v>
      </c>
    </row>
    <row r="869" customFormat="false" ht="15" hidden="false" customHeight="false" outlineLevel="0" collapsed="false">
      <c r="B869" s="0" t="n">
        <f aca="true">NORMSINV(RAND())</f>
        <v>0.898000217400029</v>
      </c>
      <c r="C869" s="0" t="n">
        <f aca="true">NORMSINV(RAND())</f>
        <v>1.45340685170746</v>
      </c>
      <c r="D869" s="0" t="n">
        <f aca="false">$C$7*EXP($C$8*B869)</f>
        <v>103596.061773868</v>
      </c>
      <c r="E869" s="0" t="n">
        <f aca="false">$C$7*EXP($C$8*B869+$C$9*C869)</f>
        <v>160355.390819786</v>
      </c>
      <c r="F869" s="0" t="n">
        <f aca="false">IF(D869&gt;=90000,1,0)</f>
        <v>1</v>
      </c>
      <c r="G869" s="0" t="n">
        <f aca="false">IF(E869&gt;=90000,1,0)</f>
        <v>1</v>
      </c>
      <c r="H869" s="0" t="n">
        <f aca="false">IF(E869&gt;=100000,1,0)</f>
        <v>1</v>
      </c>
      <c r="I869" s="0" t="n">
        <f aca="false">Positions!$F$2*(G869-Positions!$G$2)-Positions!$F$3*(H869-Positions!$G$3)-Positions!$F$4*(F869-Positions!$G$4)</f>
        <v>-1620</v>
      </c>
      <c r="J869" s="0" t="n">
        <f aca="false">-I869</f>
        <v>1620</v>
      </c>
    </row>
    <row r="870" customFormat="false" ht="15" hidden="false" customHeight="false" outlineLevel="0" collapsed="false">
      <c r="B870" s="0" t="n">
        <f aca="true">NORMSINV(RAND())</f>
        <v>-0.682570033819376</v>
      </c>
      <c r="C870" s="0" t="n">
        <f aca="true">NORMSINV(RAND())</f>
        <v>-0.199197438190873</v>
      </c>
      <c r="D870" s="0" t="n">
        <f aca="false">$C$7*EXP($C$8*B870)</f>
        <v>76187.7993780352</v>
      </c>
      <c r="E870" s="0" t="n">
        <f aca="false">$C$7*EXP($C$8*B870+$C$9*C870)</f>
        <v>71759.6762435267</v>
      </c>
      <c r="F870" s="0" t="n">
        <f aca="false">IF(D870&gt;=90000,1,0)</f>
        <v>0</v>
      </c>
      <c r="G870" s="0" t="n">
        <f aca="false">IF(E870&gt;=90000,1,0)</f>
        <v>0</v>
      </c>
      <c r="H870" s="0" t="n">
        <f aca="false">IF(E870&gt;=100000,1,0)</f>
        <v>0</v>
      </c>
      <c r="I870" s="0" t="n">
        <f aca="false">Positions!$F$2*(G870-Positions!$G$2)-Positions!$F$3*(H870-Positions!$G$3)-Positions!$F$4*(F870-Positions!$G$4)</f>
        <v>-1620</v>
      </c>
      <c r="J870" s="0" t="n">
        <f aca="false">-I870</f>
        <v>1620</v>
      </c>
    </row>
    <row r="871" customFormat="false" ht="15" hidden="false" customHeight="false" outlineLevel="0" collapsed="false">
      <c r="B871" s="0" t="n">
        <f aca="true">NORMSINV(RAND())</f>
        <v>0.499843067997482</v>
      </c>
      <c r="C871" s="0" t="n">
        <f aca="true">NORMSINV(RAND())</f>
        <v>0.972188614009061</v>
      </c>
      <c r="D871" s="0" t="n">
        <f aca="false">$C$7*EXP($C$8*B871)</f>
        <v>95879.1666622228</v>
      </c>
      <c r="E871" s="0" t="n">
        <f aca="false">$C$7*EXP($C$8*B871+$C$9*C871)</f>
        <v>128422.811262461</v>
      </c>
      <c r="F871" s="0" t="n">
        <f aca="false">IF(D871&gt;=90000,1,0)</f>
        <v>1</v>
      </c>
      <c r="G871" s="0" t="n">
        <f aca="false">IF(E871&gt;=90000,1,0)</f>
        <v>1</v>
      </c>
      <c r="H871" s="0" t="n">
        <f aca="false">IF(E871&gt;=100000,1,0)</f>
        <v>1</v>
      </c>
      <c r="I871" s="0" t="n">
        <f aca="false">Positions!$F$2*(G871-Positions!$G$2)-Positions!$F$3*(H871-Positions!$G$3)-Positions!$F$4*(F871-Positions!$G$4)</f>
        <v>-1620</v>
      </c>
      <c r="J871" s="0" t="n">
        <f aca="false">-I871</f>
        <v>1620</v>
      </c>
    </row>
    <row r="872" customFormat="false" ht="15" hidden="false" customHeight="false" outlineLevel="0" collapsed="false">
      <c r="B872" s="0" t="n">
        <f aca="true">NORMSINV(RAND())</f>
        <v>-0.651696170754718</v>
      </c>
      <c r="C872" s="0" t="n">
        <f aca="true">NORMSINV(RAND())</f>
        <v>0.302970848275583</v>
      </c>
      <c r="D872" s="0" t="n">
        <f aca="false">$C$7*EXP($C$8*B872)</f>
        <v>76646.4969016085</v>
      </c>
      <c r="E872" s="0" t="n">
        <f aca="false">$C$7*EXP($C$8*B872+$C$9*C872)</f>
        <v>83954.648759103</v>
      </c>
      <c r="F872" s="0" t="n">
        <f aca="false">IF(D872&gt;=90000,1,0)</f>
        <v>0</v>
      </c>
      <c r="G872" s="0" t="n">
        <f aca="false">IF(E872&gt;=90000,1,0)</f>
        <v>0</v>
      </c>
      <c r="H872" s="0" t="n">
        <f aca="false">IF(E872&gt;=100000,1,0)</f>
        <v>0</v>
      </c>
      <c r="I872" s="0" t="n">
        <f aca="false">Positions!$F$2*(G872-Positions!$G$2)-Positions!$F$3*(H872-Positions!$G$3)-Positions!$F$4*(F872-Positions!$G$4)</f>
        <v>-1620</v>
      </c>
      <c r="J872" s="0" t="n">
        <f aca="false">-I872</f>
        <v>1620</v>
      </c>
    </row>
    <row r="873" customFormat="false" ht="15" hidden="false" customHeight="false" outlineLevel="0" collapsed="false">
      <c r="B873" s="0" t="n">
        <f aca="true">NORMSINV(RAND())</f>
        <v>0.57819518653591</v>
      </c>
      <c r="C873" s="0" t="n">
        <f aca="true">NORMSINV(RAND())</f>
        <v>0.506657759665238</v>
      </c>
      <c r="D873" s="0" t="n">
        <f aca="false">$C$7*EXP($C$8*B873)</f>
        <v>97350.9130642013</v>
      </c>
      <c r="E873" s="0" t="n">
        <f aca="false">$C$7*EXP($C$8*B873+$C$9*C873)</f>
        <v>113366.182227781</v>
      </c>
      <c r="F873" s="0" t="n">
        <f aca="false">IF(D873&gt;=90000,1,0)</f>
        <v>1</v>
      </c>
      <c r="G873" s="0" t="n">
        <f aca="false">IF(E873&gt;=90000,1,0)</f>
        <v>1</v>
      </c>
      <c r="H873" s="0" t="n">
        <f aca="false">IF(E873&gt;=100000,1,0)</f>
        <v>1</v>
      </c>
      <c r="I873" s="0" t="n">
        <f aca="false">Positions!$F$2*(G873-Positions!$G$2)-Positions!$F$3*(H873-Positions!$G$3)-Positions!$F$4*(F873-Positions!$G$4)</f>
        <v>-1620</v>
      </c>
      <c r="J873" s="0" t="n">
        <f aca="false">-I873</f>
        <v>1620</v>
      </c>
    </row>
    <row r="874" customFormat="false" ht="15" hidden="false" customHeight="false" outlineLevel="0" collapsed="false">
      <c r="B874" s="0" t="n">
        <f aca="true">NORMSINV(RAND())</f>
        <v>-0.560904989738907</v>
      </c>
      <c r="C874" s="0" t="n">
        <f aca="true">NORMSINV(RAND())</f>
        <v>0.455332536480011</v>
      </c>
      <c r="D874" s="0" t="n">
        <f aca="false">$C$7*EXP($C$8*B874)</f>
        <v>78011.4588947319</v>
      </c>
      <c r="E874" s="0" t="n">
        <f aca="false">$C$7*EXP($C$8*B874+$C$9*C874)</f>
        <v>89454.3476138602</v>
      </c>
      <c r="F874" s="0" t="n">
        <f aca="false">IF(D874&gt;=90000,1,0)</f>
        <v>0</v>
      </c>
      <c r="G874" s="0" t="n">
        <f aca="false">IF(E874&gt;=90000,1,0)</f>
        <v>0</v>
      </c>
      <c r="H874" s="0" t="n">
        <f aca="false">IF(E874&gt;=100000,1,0)</f>
        <v>0</v>
      </c>
      <c r="I874" s="0" t="n">
        <f aca="false">Positions!$F$2*(G874-Positions!$G$2)-Positions!$F$3*(H874-Positions!$G$3)-Positions!$F$4*(F874-Positions!$G$4)</f>
        <v>-1620</v>
      </c>
      <c r="J874" s="0" t="n">
        <f aca="false">-I874</f>
        <v>1620</v>
      </c>
    </row>
    <row r="875" customFormat="false" ht="15" hidden="false" customHeight="false" outlineLevel="0" collapsed="false">
      <c r="B875" s="0" t="n">
        <f aca="true">NORMSINV(RAND())</f>
        <v>0.670556306415211</v>
      </c>
      <c r="C875" s="0" t="n">
        <f aca="true">NORMSINV(RAND())</f>
        <v>0.440404631015025</v>
      </c>
      <c r="D875" s="0" t="n">
        <f aca="false">$C$7*EXP($C$8*B875)</f>
        <v>99114.8387280514</v>
      </c>
      <c r="E875" s="0" t="n">
        <f aca="false">$C$7*EXP($C$8*B875+$C$9*C875)</f>
        <v>113144.360892673</v>
      </c>
      <c r="F875" s="0" t="n">
        <f aca="false">IF(D875&gt;=90000,1,0)</f>
        <v>1</v>
      </c>
      <c r="G875" s="0" t="n">
        <f aca="false">IF(E875&gt;=90000,1,0)</f>
        <v>1</v>
      </c>
      <c r="H875" s="0" t="n">
        <f aca="false">IF(E875&gt;=100000,1,0)</f>
        <v>1</v>
      </c>
      <c r="I875" s="0" t="n">
        <f aca="false">Positions!$F$2*(G875-Positions!$G$2)-Positions!$F$3*(H875-Positions!$G$3)-Positions!$F$4*(F875-Positions!$G$4)</f>
        <v>-1620</v>
      </c>
      <c r="J875" s="0" t="n">
        <f aca="false">-I875</f>
        <v>1620</v>
      </c>
    </row>
    <row r="876" customFormat="false" ht="15" hidden="false" customHeight="false" outlineLevel="0" collapsed="false">
      <c r="B876" s="0" t="n">
        <f aca="true">NORMSINV(RAND())</f>
        <v>-0.185559987932397</v>
      </c>
      <c r="C876" s="0" t="n">
        <f aca="true">NORMSINV(RAND())</f>
        <v>0.276331989220766</v>
      </c>
      <c r="D876" s="0" t="n">
        <f aca="false">$C$7*EXP($C$8*B876)</f>
        <v>83917.2449174579</v>
      </c>
      <c r="E876" s="0" t="n">
        <f aca="false">$C$7*EXP($C$8*B876+$C$9*C876)</f>
        <v>91185.5429447758</v>
      </c>
      <c r="F876" s="0" t="n">
        <f aca="false">IF(D876&gt;=90000,1,0)</f>
        <v>0</v>
      </c>
      <c r="G876" s="0" t="n">
        <f aca="false">IF(E876&gt;=90000,1,0)</f>
        <v>1</v>
      </c>
      <c r="H876" s="0" t="n">
        <f aca="false">IF(E876&gt;=100000,1,0)</f>
        <v>0</v>
      </c>
      <c r="I876" s="0" t="n">
        <f aca="false">Positions!$F$2*(G876-Positions!$G$2)-Positions!$F$3*(H876-Positions!$G$3)-Positions!$F$4*(F876-Positions!$G$4)</f>
        <v>8380</v>
      </c>
      <c r="J876" s="0" t="n">
        <f aca="false">-I876</f>
        <v>-8380</v>
      </c>
    </row>
    <row r="877" customFormat="false" ht="15" hidden="false" customHeight="false" outlineLevel="0" collapsed="false">
      <c r="B877" s="0" t="n">
        <f aca="true">NORMSINV(RAND())</f>
        <v>1.27269604302191</v>
      </c>
      <c r="C877" s="0" t="n">
        <f aca="true">NORMSINV(RAND())</f>
        <v>-0.373936065696065</v>
      </c>
      <c r="D877" s="0" t="n">
        <f aca="false">$C$7*EXP($C$8*B877)</f>
        <v>111424.642449271</v>
      </c>
      <c r="E877" s="0" t="n">
        <f aca="false">$C$7*EXP($C$8*B877+$C$9*C877)</f>
        <v>99578.2286157931</v>
      </c>
      <c r="F877" s="0" t="n">
        <f aca="false">IF(D877&gt;=90000,1,0)</f>
        <v>1</v>
      </c>
      <c r="G877" s="0" t="n">
        <f aca="false">IF(E877&gt;=90000,1,0)</f>
        <v>1</v>
      </c>
      <c r="H877" s="0" t="n">
        <f aca="false">IF(E877&gt;=100000,1,0)</f>
        <v>0</v>
      </c>
      <c r="I877" s="0" t="n">
        <f aca="false">Positions!$F$2*(G877-Positions!$G$2)-Positions!$F$3*(H877-Positions!$G$3)-Positions!$F$4*(F877-Positions!$G$4)</f>
        <v>4380</v>
      </c>
      <c r="J877" s="0" t="n">
        <f aca="false">-I877</f>
        <v>-4380</v>
      </c>
    </row>
    <row r="878" customFormat="false" ht="15" hidden="false" customHeight="false" outlineLevel="0" collapsed="false">
      <c r="B878" s="0" t="n">
        <f aca="true">NORMSINV(RAND())</f>
        <v>-1.78286521101805</v>
      </c>
      <c r="C878" s="0" t="n">
        <f aca="true">NORMSINV(RAND())</f>
        <v>-0.228512808118972</v>
      </c>
      <c r="D878" s="0" t="n">
        <f aca="false">$C$7*EXP($C$8*B878)</f>
        <v>61514.9050921381</v>
      </c>
      <c r="E878" s="0" t="n">
        <f aca="false">$C$7*EXP($C$8*B878+$C$9*C878)</f>
        <v>57431.2563815605</v>
      </c>
      <c r="F878" s="0" t="n">
        <f aca="false">IF(D878&gt;=90000,1,0)</f>
        <v>0</v>
      </c>
      <c r="G878" s="0" t="n">
        <f aca="false">IF(E878&gt;=90000,1,0)</f>
        <v>0</v>
      </c>
      <c r="H878" s="0" t="n">
        <f aca="false">IF(E878&gt;=100000,1,0)</f>
        <v>0</v>
      </c>
      <c r="I878" s="0" t="n">
        <f aca="false">Positions!$F$2*(G878-Positions!$G$2)-Positions!$F$3*(H878-Positions!$G$3)-Positions!$F$4*(F878-Positions!$G$4)</f>
        <v>-1620</v>
      </c>
      <c r="J878" s="0" t="n">
        <f aca="false">-I878</f>
        <v>1620</v>
      </c>
    </row>
    <row r="879" customFormat="false" ht="15" hidden="false" customHeight="false" outlineLevel="0" collapsed="false">
      <c r="B879" s="0" t="n">
        <f aca="true">NORMSINV(RAND())</f>
        <v>0.499445987125697</v>
      </c>
      <c r="C879" s="0" t="n">
        <f aca="true">NORMSINV(RAND())</f>
        <v>0.837421075666582</v>
      </c>
      <c r="D879" s="0" t="n">
        <f aca="false">$C$7*EXP($C$8*B879)</f>
        <v>95871.7649473148</v>
      </c>
      <c r="E879" s="0" t="n">
        <f aca="false">$C$7*EXP($C$8*B879+$C$9*C879)</f>
        <v>123314.720487159</v>
      </c>
      <c r="F879" s="0" t="n">
        <f aca="false">IF(D879&gt;=90000,1,0)</f>
        <v>1</v>
      </c>
      <c r="G879" s="0" t="n">
        <f aca="false">IF(E879&gt;=90000,1,0)</f>
        <v>1</v>
      </c>
      <c r="H879" s="0" t="n">
        <f aca="false">IF(E879&gt;=100000,1,0)</f>
        <v>1</v>
      </c>
      <c r="I879" s="0" t="n">
        <f aca="false">Positions!$F$2*(G879-Positions!$G$2)-Positions!$F$3*(H879-Positions!$G$3)-Positions!$F$4*(F879-Positions!$G$4)</f>
        <v>-1620</v>
      </c>
      <c r="J879" s="0" t="n">
        <f aca="false">-I879</f>
        <v>1620</v>
      </c>
    </row>
    <row r="880" customFormat="false" ht="15" hidden="false" customHeight="false" outlineLevel="0" collapsed="false">
      <c r="B880" s="0" t="n">
        <f aca="true">NORMSINV(RAND())</f>
        <v>0.743086674003413</v>
      </c>
      <c r="C880" s="0" t="n">
        <f aca="true">NORMSINV(RAND())</f>
        <v>0.399002876314987</v>
      </c>
      <c r="D880" s="0" t="n">
        <f aca="false">$C$7*EXP($C$8*B880)</f>
        <v>100522.409241866</v>
      </c>
      <c r="E880" s="0" t="n">
        <f aca="false">$C$7*EXP($C$8*B880+$C$9*C880)</f>
        <v>113331.902727582</v>
      </c>
      <c r="F880" s="0" t="n">
        <f aca="false">IF(D880&gt;=90000,1,0)</f>
        <v>1</v>
      </c>
      <c r="G880" s="0" t="n">
        <f aca="false">IF(E880&gt;=90000,1,0)</f>
        <v>1</v>
      </c>
      <c r="H880" s="0" t="n">
        <f aca="false">IF(E880&gt;=100000,1,0)</f>
        <v>1</v>
      </c>
      <c r="I880" s="0" t="n">
        <f aca="false">Positions!$F$2*(G880-Positions!$G$2)-Positions!$F$3*(H880-Positions!$G$3)-Positions!$F$4*(F880-Positions!$G$4)</f>
        <v>-1620</v>
      </c>
      <c r="J880" s="0" t="n">
        <f aca="false">-I880</f>
        <v>1620</v>
      </c>
    </row>
    <row r="881" customFormat="false" ht="15" hidden="false" customHeight="false" outlineLevel="0" collapsed="false">
      <c r="B881" s="0" t="n">
        <f aca="true">NORMSINV(RAND())</f>
        <v>0.486983184485533</v>
      </c>
      <c r="C881" s="0" t="n">
        <f aca="true">NORMSINV(RAND())</f>
        <v>-0.635819105638021</v>
      </c>
      <c r="D881" s="0" t="n">
        <f aca="false">$C$7*EXP($C$8*B881)</f>
        <v>95639.7444845511</v>
      </c>
      <c r="E881" s="0" t="n">
        <f aca="false">$C$7*EXP($C$8*B881+$C$9*C881)</f>
        <v>79001.0883160172</v>
      </c>
      <c r="F881" s="0" t="n">
        <f aca="false">IF(D881&gt;=90000,1,0)</f>
        <v>1</v>
      </c>
      <c r="G881" s="0" t="n">
        <f aca="false">IF(E881&gt;=90000,1,0)</f>
        <v>0</v>
      </c>
      <c r="H881" s="0" t="n">
        <f aca="false">IF(E881&gt;=100000,1,0)</f>
        <v>0</v>
      </c>
      <c r="I881" s="0" t="n">
        <f aca="false">Positions!$F$2*(G881-Positions!$G$2)-Positions!$F$3*(H881-Positions!$G$3)-Positions!$F$4*(F881-Positions!$G$4)</f>
        <v>-5620</v>
      </c>
      <c r="J881" s="0" t="n">
        <f aca="false">-I881</f>
        <v>5620</v>
      </c>
    </row>
    <row r="882" customFormat="false" ht="15" hidden="false" customHeight="false" outlineLevel="0" collapsed="false">
      <c r="B882" s="0" t="n">
        <f aca="true">NORMSINV(RAND())</f>
        <v>0.882632891391945</v>
      </c>
      <c r="C882" s="0" t="n">
        <f aca="true">NORMSINV(RAND())</f>
        <v>-1.28473976476509</v>
      </c>
      <c r="D882" s="0" t="n">
        <f aca="false">$C$7*EXP($C$8*B882)</f>
        <v>103287.004598931</v>
      </c>
      <c r="E882" s="0" t="n">
        <f aca="false">$C$7*EXP($C$8*B882+$C$9*C882)</f>
        <v>70197.9818260703</v>
      </c>
      <c r="F882" s="0" t="n">
        <f aca="false">IF(D882&gt;=90000,1,0)</f>
        <v>1</v>
      </c>
      <c r="G882" s="0" t="n">
        <f aca="false">IF(E882&gt;=90000,1,0)</f>
        <v>0</v>
      </c>
      <c r="H882" s="0" t="n">
        <f aca="false">IF(E882&gt;=100000,1,0)</f>
        <v>0</v>
      </c>
      <c r="I882" s="0" t="n">
        <f aca="false">Positions!$F$2*(G882-Positions!$G$2)-Positions!$F$3*(H882-Positions!$G$3)-Positions!$F$4*(F882-Positions!$G$4)</f>
        <v>-5620</v>
      </c>
      <c r="J882" s="0" t="n">
        <f aca="false">-I882</f>
        <v>5620</v>
      </c>
    </row>
    <row r="883" customFormat="false" ht="15" hidden="false" customHeight="false" outlineLevel="0" collapsed="false">
      <c r="B883" s="0" t="n">
        <f aca="true">NORMSINV(RAND())</f>
        <v>-0.947813736513357</v>
      </c>
      <c r="C883" s="0" t="n">
        <f aca="true">NORMSINV(RAND())</f>
        <v>-0.0445742127194469</v>
      </c>
      <c r="D883" s="0" t="n">
        <f aca="false">$C$7*EXP($C$8*B883)</f>
        <v>72358.437505821</v>
      </c>
      <c r="E883" s="0" t="n">
        <f aca="false">$C$7*EXP($C$8*B883+$C$9*C883)</f>
        <v>71395.3745690005</v>
      </c>
      <c r="F883" s="0" t="n">
        <f aca="false">IF(D883&gt;=90000,1,0)</f>
        <v>0</v>
      </c>
      <c r="G883" s="0" t="n">
        <f aca="false">IF(E883&gt;=90000,1,0)</f>
        <v>0</v>
      </c>
      <c r="H883" s="0" t="n">
        <f aca="false">IF(E883&gt;=100000,1,0)</f>
        <v>0</v>
      </c>
      <c r="I883" s="0" t="n">
        <f aca="false">Positions!$F$2*(G883-Positions!$G$2)-Positions!$F$3*(H883-Positions!$G$3)-Positions!$F$4*(F883-Positions!$G$4)</f>
        <v>-1620</v>
      </c>
      <c r="J883" s="0" t="n">
        <f aca="false">-I883</f>
        <v>1620</v>
      </c>
    </row>
    <row r="884" customFormat="false" ht="15" hidden="false" customHeight="false" outlineLevel="0" collapsed="false">
      <c r="B884" s="0" t="n">
        <f aca="true">NORMSINV(RAND())</f>
        <v>-0.239882970493975</v>
      </c>
      <c r="C884" s="0" t="n">
        <f aca="true">NORMSINV(RAND())</f>
        <v>0.574592853494331</v>
      </c>
      <c r="D884" s="0" t="n">
        <f aca="false">$C$7*EXP($C$8*B884)</f>
        <v>83035.6089065074</v>
      </c>
      <c r="E884" s="0" t="n">
        <f aca="false">$C$7*EXP($C$8*B884+$C$9*C884)</f>
        <v>98690.8075116371</v>
      </c>
      <c r="F884" s="0" t="n">
        <f aca="false">IF(D884&gt;=90000,1,0)</f>
        <v>0</v>
      </c>
      <c r="G884" s="0" t="n">
        <f aca="false">IF(E884&gt;=90000,1,0)</f>
        <v>1</v>
      </c>
      <c r="H884" s="0" t="n">
        <f aca="false">IF(E884&gt;=100000,1,0)</f>
        <v>0</v>
      </c>
      <c r="I884" s="0" t="n">
        <f aca="false">Positions!$F$2*(G884-Positions!$G$2)-Positions!$F$3*(H884-Positions!$G$3)-Positions!$F$4*(F884-Positions!$G$4)</f>
        <v>8380</v>
      </c>
      <c r="J884" s="0" t="n">
        <f aca="false">-I884</f>
        <v>-8380</v>
      </c>
    </row>
    <row r="885" customFormat="false" ht="15" hidden="false" customHeight="false" outlineLevel="0" collapsed="false">
      <c r="B885" s="0" t="n">
        <f aca="true">NORMSINV(RAND())</f>
        <v>-1.67335094548101</v>
      </c>
      <c r="C885" s="0" t="n">
        <f aca="true">NORMSINV(RAND())</f>
        <v>0.68351589369926</v>
      </c>
      <c r="D885" s="0" t="n">
        <f aca="false">$C$7*EXP($C$8*B885)</f>
        <v>62838.724236164</v>
      </c>
      <c r="E885" s="0" t="n">
        <f aca="false">$C$7*EXP($C$8*B885+$C$9*C885)</f>
        <v>77171.9446534616</v>
      </c>
      <c r="F885" s="0" t="n">
        <f aca="false">IF(D885&gt;=90000,1,0)</f>
        <v>0</v>
      </c>
      <c r="G885" s="0" t="n">
        <f aca="false">IF(E885&gt;=90000,1,0)</f>
        <v>0</v>
      </c>
      <c r="H885" s="0" t="n">
        <f aca="false">IF(E885&gt;=100000,1,0)</f>
        <v>0</v>
      </c>
      <c r="I885" s="0" t="n">
        <f aca="false">Positions!$F$2*(G885-Positions!$G$2)-Positions!$F$3*(H885-Positions!$G$3)-Positions!$F$4*(F885-Positions!$G$4)</f>
        <v>-1620</v>
      </c>
      <c r="J885" s="0" t="n">
        <f aca="false">-I885</f>
        <v>1620</v>
      </c>
    </row>
    <row r="886" customFormat="false" ht="15" hidden="false" customHeight="false" outlineLevel="0" collapsed="false">
      <c r="B886" s="0" t="n">
        <f aca="true">NORMSINV(RAND())</f>
        <v>0.721316031780784</v>
      </c>
      <c r="C886" s="0" t="n">
        <f aca="true">NORMSINV(RAND())</f>
        <v>-0.488973382731504</v>
      </c>
      <c r="D886" s="0" t="n">
        <f aca="false">$C$7*EXP($C$8*B886)</f>
        <v>100097.827577366</v>
      </c>
      <c r="E886" s="0" t="n">
        <f aca="false">$C$7*EXP($C$8*B886+$C$9*C886)</f>
        <v>86415.138753137</v>
      </c>
      <c r="F886" s="0" t="n">
        <f aca="false">IF(D886&gt;=90000,1,0)</f>
        <v>1</v>
      </c>
      <c r="G886" s="0" t="n">
        <f aca="false">IF(E886&gt;=90000,1,0)</f>
        <v>0</v>
      </c>
      <c r="H886" s="0" t="n">
        <f aca="false">IF(E886&gt;=100000,1,0)</f>
        <v>0</v>
      </c>
      <c r="I886" s="0" t="n">
        <f aca="false">Positions!$F$2*(G886-Positions!$G$2)-Positions!$F$3*(H886-Positions!$G$3)-Positions!$F$4*(F886-Positions!$G$4)</f>
        <v>-5620</v>
      </c>
      <c r="J886" s="0" t="n">
        <f aca="false">-I886</f>
        <v>5620</v>
      </c>
    </row>
    <row r="887" customFormat="false" ht="15" hidden="false" customHeight="false" outlineLevel="0" collapsed="false">
      <c r="B887" s="0" t="n">
        <f aca="true">NORMSINV(RAND())</f>
        <v>1.03502678466593</v>
      </c>
      <c r="C887" s="0" t="n">
        <f aca="true">NORMSINV(RAND())</f>
        <v>1.23279866867359</v>
      </c>
      <c r="D887" s="0" t="n">
        <f aca="false">$C$7*EXP($C$8*B887)</f>
        <v>106393.057410183</v>
      </c>
      <c r="E887" s="0" t="n">
        <f aca="false">$C$7*EXP($C$8*B887+$C$9*C887)</f>
        <v>154118.049888235</v>
      </c>
      <c r="F887" s="0" t="n">
        <f aca="false">IF(D887&gt;=90000,1,0)</f>
        <v>1</v>
      </c>
      <c r="G887" s="0" t="n">
        <f aca="false">IF(E887&gt;=90000,1,0)</f>
        <v>1</v>
      </c>
      <c r="H887" s="0" t="n">
        <f aca="false">IF(E887&gt;=100000,1,0)</f>
        <v>1</v>
      </c>
      <c r="I887" s="0" t="n">
        <f aca="false">Positions!$F$2*(G887-Positions!$G$2)-Positions!$F$3*(H887-Positions!$G$3)-Positions!$F$4*(F887-Positions!$G$4)</f>
        <v>-1620</v>
      </c>
      <c r="J887" s="0" t="n">
        <f aca="false">-I887</f>
        <v>1620</v>
      </c>
    </row>
    <row r="888" customFormat="false" ht="15" hidden="false" customHeight="false" outlineLevel="0" collapsed="false">
      <c r="B888" s="0" t="n">
        <f aca="true">NORMSINV(RAND())</f>
        <v>-0.852691216114815</v>
      </c>
      <c r="C888" s="0" t="n">
        <f aca="true">NORMSINV(RAND())</f>
        <v>-0.841430701971177</v>
      </c>
      <c r="D888" s="0" t="n">
        <f aca="false">$C$7*EXP($C$8*B888)</f>
        <v>73709.0803577535</v>
      </c>
      <c r="E888" s="0" t="n">
        <f aca="false">$C$7*EXP($C$8*B888+$C$9*C888)</f>
        <v>57236.5358702816</v>
      </c>
      <c r="F888" s="0" t="n">
        <f aca="false">IF(D888&gt;=90000,1,0)</f>
        <v>0</v>
      </c>
      <c r="G888" s="0" t="n">
        <f aca="false">IF(E888&gt;=90000,1,0)</f>
        <v>0</v>
      </c>
      <c r="H888" s="0" t="n">
        <f aca="false">IF(E888&gt;=100000,1,0)</f>
        <v>0</v>
      </c>
      <c r="I888" s="0" t="n">
        <f aca="false">Positions!$F$2*(G888-Positions!$G$2)-Positions!$F$3*(H888-Positions!$G$3)-Positions!$F$4*(F888-Positions!$G$4)</f>
        <v>-1620</v>
      </c>
      <c r="J888" s="0" t="n">
        <f aca="false">-I888</f>
        <v>1620</v>
      </c>
    </row>
    <row r="889" customFormat="false" ht="15" hidden="false" customHeight="false" outlineLevel="0" collapsed="false">
      <c r="B889" s="0" t="n">
        <f aca="true">NORMSINV(RAND())</f>
        <v>-0.125292518185408</v>
      </c>
      <c r="C889" s="0" t="n">
        <f aca="true">NORMSINV(RAND())</f>
        <v>-0.361869901197905</v>
      </c>
      <c r="D889" s="0" t="n">
        <f aca="false">$C$7*EXP($C$8*B889)</f>
        <v>84906.314730313</v>
      </c>
      <c r="E889" s="0" t="n">
        <f aca="false">$C$7*EXP($C$8*B889+$C$9*C889)</f>
        <v>76154.9890581646</v>
      </c>
      <c r="F889" s="0" t="n">
        <f aca="false">IF(D889&gt;=90000,1,0)</f>
        <v>0</v>
      </c>
      <c r="G889" s="0" t="n">
        <f aca="false">IF(E889&gt;=90000,1,0)</f>
        <v>0</v>
      </c>
      <c r="H889" s="0" t="n">
        <f aca="false">IF(E889&gt;=100000,1,0)</f>
        <v>0</v>
      </c>
      <c r="I889" s="0" t="n">
        <f aca="false">Positions!$F$2*(G889-Positions!$G$2)-Positions!$F$3*(H889-Positions!$G$3)-Positions!$F$4*(F889-Positions!$G$4)</f>
        <v>-1620</v>
      </c>
      <c r="J889" s="0" t="n">
        <f aca="false">-I889</f>
        <v>1620</v>
      </c>
    </row>
    <row r="890" customFormat="false" ht="15" hidden="false" customHeight="false" outlineLevel="0" collapsed="false">
      <c r="B890" s="0" t="n">
        <f aca="true">NORMSINV(RAND())</f>
        <v>-0.824625217883897</v>
      </c>
      <c r="C890" s="0" t="n">
        <f aca="true">NORMSINV(RAND())</f>
        <v>-1.29394176132839</v>
      </c>
      <c r="D890" s="0" t="n">
        <f aca="false">$C$7*EXP($C$8*B890)</f>
        <v>74112.3846296716</v>
      </c>
      <c r="E890" s="0" t="n">
        <f aca="false">$C$7*EXP($C$8*B890+$C$9*C890)</f>
        <v>50230.6065780938</v>
      </c>
      <c r="F890" s="0" t="n">
        <f aca="false">IF(D890&gt;=90000,1,0)</f>
        <v>0</v>
      </c>
      <c r="G890" s="0" t="n">
        <f aca="false">IF(E890&gt;=90000,1,0)</f>
        <v>0</v>
      </c>
      <c r="H890" s="0" t="n">
        <f aca="false">IF(E890&gt;=100000,1,0)</f>
        <v>0</v>
      </c>
      <c r="I890" s="0" t="n">
        <f aca="false">Positions!$F$2*(G890-Positions!$G$2)-Positions!$F$3*(H890-Positions!$G$3)-Positions!$F$4*(F890-Positions!$G$4)</f>
        <v>-1620</v>
      </c>
      <c r="J890" s="0" t="n">
        <f aca="false">-I890</f>
        <v>1620</v>
      </c>
    </row>
    <row r="891" customFormat="false" ht="15" hidden="false" customHeight="false" outlineLevel="0" collapsed="false">
      <c r="B891" s="0" t="n">
        <f aca="true">NORMSINV(RAND())</f>
        <v>-0.371002260682949</v>
      </c>
      <c r="C891" s="0" t="n">
        <f aca="true">NORMSINV(RAND())</f>
        <v>0.318873771319108</v>
      </c>
      <c r="D891" s="0" t="n">
        <f aca="false">$C$7*EXP($C$8*B891)</f>
        <v>80945.576610591</v>
      </c>
      <c r="E891" s="0" t="n">
        <f aca="false">$C$7*EXP($C$8*B891+$C$9*C891)</f>
        <v>89088.503758283</v>
      </c>
      <c r="F891" s="0" t="n">
        <f aca="false">IF(D891&gt;=90000,1,0)</f>
        <v>0</v>
      </c>
      <c r="G891" s="0" t="n">
        <f aca="false">IF(E891&gt;=90000,1,0)</f>
        <v>0</v>
      </c>
      <c r="H891" s="0" t="n">
        <f aca="false">IF(E891&gt;=100000,1,0)</f>
        <v>0</v>
      </c>
      <c r="I891" s="0" t="n">
        <f aca="false">Positions!$F$2*(G891-Positions!$G$2)-Positions!$F$3*(H891-Positions!$G$3)-Positions!$F$4*(F891-Positions!$G$4)</f>
        <v>-1620</v>
      </c>
      <c r="J891" s="0" t="n">
        <f aca="false">-I891</f>
        <v>1620</v>
      </c>
    </row>
    <row r="892" customFormat="false" ht="15" hidden="false" customHeight="false" outlineLevel="0" collapsed="false">
      <c r="B892" s="0" t="n">
        <f aca="true">NORMSINV(RAND())</f>
        <v>-1.67986645624245</v>
      </c>
      <c r="C892" s="0" t="n">
        <f aca="true">NORMSINV(RAND())</f>
        <v>0.502931788465163</v>
      </c>
      <c r="D892" s="0" t="n">
        <f aca="false">$C$7*EXP($C$8*B892)</f>
        <v>62759.1730460446</v>
      </c>
      <c r="E892" s="0" t="n">
        <f aca="false">$C$7*EXP($C$8*B892+$C$9*C892)</f>
        <v>73001.9202636796</v>
      </c>
      <c r="F892" s="0" t="n">
        <f aca="false">IF(D892&gt;=90000,1,0)</f>
        <v>0</v>
      </c>
      <c r="G892" s="0" t="n">
        <f aca="false">IF(E892&gt;=90000,1,0)</f>
        <v>0</v>
      </c>
      <c r="H892" s="0" t="n">
        <f aca="false">IF(E892&gt;=100000,1,0)</f>
        <v>0</v>
      </c>
      <c r="I892" s="0" t="n">
        <f aca="false">Positions!$F$2*(G892-Positions!$G$2)-Positions!$F$3*(H892-Positions!$G$3)-Positions!$F$4*(F892-Positions!$G$4)</f>
        <v>-1620</v>
      </c>
      <c r="J892" s="0" t="n">
        <f aca="false">-I892</f>
        <v>1620</v>
      </c>
    </row>
    <row r="893" customFormat="false" ht="15" hidden="false" customHeight="false" outlineLevel="0" collapsed="false">
      <c r="B893" s="0" t="n">
        <f aca="true">NORMSINV(RAND())</f>
        <v>0.343834991484738</v>
      </c>
      <c r="C893" s="0" t="n">
        <f aca="true">NORMSINV(RAND())</f>
        <v>0.593739371174176</v>
      </c>
      <c r="D893" s="0" t="n">
        <f aca="false">$C$7*EXP($C$8*B893)</f>
        <v>93014.6754591568</v>
      </c>
      <c r="E893" s="0" t="n">
        <f aca="false">$C$7*EXP($C$8*B893+$C$9*C893)</f>
        <v>111189.391911006</v>
      </c>
      <c r="F893" s="0" t="n">
        <f aca="false">IF(D893&gt;=90000,1,0)</f>
        <v>1</v>
      </c>
      <c r="G893" s="0" t="n">
        <f aca="false">IF(E893&gt;=90000,1,0)</f>
        <v>1</v>
      </c>
      <c r="H893" s="0" t="n">
        <f aca="false">IF(E893&gt;=100000,1,0)</f>
        <v>1</v>
      </c>
      <c r="I893" s="0" t="n">
        <f aca="false">Positions!$F$2*(G893-Positions!$G$2)-Positions!$F$3*(H893-Positions!$G$3)-Positions!$F$4*(F893-Positions!$G$4)</f>
        <v>-1620</v>
      </c>
      <c r="J893" s="0" t="n">
        <f aca="false">-I893</f>
        <v>1620</v>
      </c>
    </row>
    <row r="894" customFormat="false" ht="15" hidden="false" customHeight="false" outlineLevel="0" collapsed="false">
      <c r="B894" s="0" t="n">
        <f aca="true">NORMSINV(RAND())</f>
        <v>-0.0467124265869147</v>
      </c>
      <c r="C894" s="0" t="n">
        <f aca="true">NORMSINV(RAND())</f>
        <v>-0.54605737243011</v>
      </c>
      <c r="D894" s="0" t="n">
        <f aca="false">$C$7*EXP($C$8*B894)</f>
        <v>86213.4488750044</v>
      </c>
      <c r="E894" s="0" t="n">
        <f aca="false">$C$7*EXP($C$8*B894+$C$9*C894)</f>
        <v>73162.4027775238</v>
      </c>
      <c r="F894" s="0" t="n">
        <f aca="false">IF(D894&gt;=90000,1,0)</f>
        <v>0</v>
      </c>
      <c r="G894" s="0" t="n">
        <f aca="false">IF(E894&gt;=90000,1,0)</f>
        <v>0</v>
      </c>
      <c r="H894" s="0" t="n">
        <f aca="false">IF(E894&gt;=100000,1,0)</f>
        <v>0</v>
      </c>
      <c r="I894" s="0" t="n">
        <f aca="false">Positions!$F$2*(G894-Positions!$G$2)-Positions!$F$3*(H894-Positions!$G$3)-Positions!$F$4*(F894-Positions!$G$4)</f>
        <v>-1620</v>
      </c>
      <c r="J894" s="0" t="n">
        <f aca="false">-I894</f>
        <v>1620</v>
      </c>
    </row>
    <row r="895" customFormat="false" ht="15" hidden="false" customHeight="false" outlineLevel="0" collapsed="false">
      <c r="B895" s="0" t="n">
        <f aca="true">NORMSINV(RAND())</f>
        <v>-1.082730452365</v>
      </c>
      <c r="C895" s="0" t="n">
        <f aca="true">NORMSINV(RAND())</f>
        <v>-0.98138733510529</v>
      </c>
      <c r="D895" s="0" t="n">
        <f aca="false">$C$7*EXP($C$8*B895)</f>
        <v>70485.0943224044</v>
      </c>
      <c r="E895" s="0" t="n">
        <f aca="false">$C$7*EXP($C$8*B895+$C$9*C895)</f>
        <v>52478.1458882368</v>
      </c>
      <c r="F895" s="0" t="n">
        <f aca="false">IF(D895&gt;=90000,1,0)</f>
        <v>0</v>
      </c>
      <c r="G895" s="0" t="n">
        <f aca="false">IF(E895&gt;=90000,1,0)</f>
        <v>0</v>
      </c>
      <c r="H895" s="0" t="n">
        <f aca="false">IF(E895&gt;=100000,1,0)</f>
        <v>0</v>
      </c>
      <c r="I895" s="0" t="n">
        <f aca="false">Positions!$F$2*(G895-Positions!$G$2)-Positions!$F$3*(H895-Positions!$G$3)-Positions!$F$4*(F895-Positions!$G$4)</f>
        <v>-1620</v>
      </c>
      <c r="J895" s="0" t="n">
        <f aca="false">-I895</f>
        <v>1620</v>
      </c>
    </row>
    <row r="896" customFormat="false" ht="15" hidden="false" customHeight="false" outlineLevel="0" collapsed="false">
      <c r="B896" s="0" t="n">
        <f aca="true">NORMSINV(RAND())</f>
        <v>1.21893530061513</v>
      </c>
      <c r="C896" s="0" t="n">
        <f aca="true">NORMSINV(RAND())</f>
        <v>0.24791603668182</v>
      </c>
      <c r="D896" s="0" t="n">
        <f aca="false">$C$7*EXP($C$8*B896)</f>
        <v>110266.065992382</v>
      </c>
      <c r="E896" s="0" t="n">
        <f aca="false">$C$7*EXP($C$8*B896+$C$9*C896)</f>
        <v>118797.414018543</v>
      </c>
      <c r="F896" s="0" t="n">
        <f aca="false">IF(D896&gt;=90000,1,0)</f>
        <v>1</v>
      </c>
      <c r="G896" s="0" t="n">
        <f aca="false">IF(E896&gt;=90000,1,0)</f>
        <v>1</v>
      </c>
      <c r="H896" s="0" t="n">
        <f aca="false">IF(E896&gt;=100000,1,0)</f>
        <v>1</v>
      </c>
      <c r="I896" s="0" t="n">
        <f aca="false">Positions!$F$2*(G896-Positions!$G$2)-Positions!$F$3*(H896-Positions!$G$3)-Positions!$F$4*(F896-Positions!$G$4)</f>
        <v>-1620</v>
      </c>
      <c r="J896" s="0" t="n">
        <f aca="false">-I896</f>
        <v>1620</v>
      </c>
    </row>
    <row r="897" customFormat="false" ht="15" hidden="false" customHeight="false" outlineLevel="0" collapsed="false">
      <c r="B897" s="0" t="n">
        <f aca="true">NORMSINV(RAND())</f>
        <v>-0.313025994054535</v>
      </c>
      <c r="C897" s="0" t="n">
        <f aca="true">NORMSINV(RAND())</f>
        <v>1.03400334654491</v>
      </c>
      <c r="D897" s="0" t="n">
        <f aca="false">$C$7*EXP($C$8*B897)</f>
        <v>81863.1466451284</v>
      </c>
      <c r="E897" s="0" t="n">
        <f aca="false">$C$7*EXP($C$8*B897+$C$9*C897)</f>
        <v>111705.919185253</v>
      </c>
      <c r="F897" s="0" t="n">
        <f aca="false">IF(D897&gt;=90000,1,0)</f>
        <v>0</v>
      </c>
      <c r="G897" s="0" t="n">
        <f aca="false">IF(E897&gt;=90000,1,0)</f>
        <v>1</v>
      </c>
      <c r="H897" s="0" t="n">
        <f aca="false">IF(E897&gt;=100000,1,0)</f>
        <v>1</v>
      </c>
      <c r="I897" s="0" t="n">
        <f aca="false">Positions!$F$2*(G897-Positions!$G$2)-Positions!$F$3*(H897-Positions!$G$3)-Positions!$F$4*(F897-Positions!$G$4)</f>
        <v>2380</v>
      </c>
      <c r="J897" s="0" t="n">
        <f aca="false">-I897</f>
        <v>-2380</v>
      </c>
    </row>
    <row r="898" customFormat="false" ht="15" hidden="false" customHeight="false" outlineLevel="0" collapsed="false">
      <c r="B898" s="0" t="n">
        <f aca="true">NORMSINV(RAND())</f>
        <v>0.3829210370232</v>
      </c>
      <c r="C898" s="0" t="n">
        <f aca="true">NORMSINV(RAND())</f>
        <v>0.710554204208394</v>
      </c>
      <c r="D898" s="0" t="n">
        <f aca="false">$C$7*EXP($C$8*B898)</f>
        <v>93724.204699886</v>
      </c>
      <c r="E898" s="0" t="n">
        <f aca="false">$C$7*EXP($C$8*B898+$C$9*C898)</f>
        <v>116041.588154246</v>
      </c>
      <c r="F898" s="0" t="n">
        <f aca="false">IF(D898&gt;=90000,1,0)</f>
        <v>1</v>
      </c>
      <c r="G898" s="0" t="n">
        <f aca="false">IF(E898&gt;=90000,1,0)</f>
        <v>1</v>
      </c>
      <c r="H898" s="0" t="n">
        <f aca="false">IF(E898&gt;=100000,1,0)</f>
        <v>1</v>
      </c>
      <c r="I898" s="0" t="n">
        <f aca="false">Positions!$F$2*(G898-Positions!$G$2)-Positions!$F$3*(H898-Positions!$G$3)-Positions!$F$4*(F898-Positions!$G$4)</f>
        <v>-1620</v>
      </c>
      <c r="J898" s="0" t="n">
        <f aca="false">-I898</f>
        <v>1620</v>
      </c>
    </row>
    <row r="899" customFormat="false" ht="15" hidden="false" customHeight="false" outlineLevel="0" collapsed="false">
      <c r="B899" s="0" t="n">
        <f aca="true">NORMSINV(RAND())</f>
        <v>0.0310717408627583</v>
      </c>
      <c r="C899" s="0" t="n">
        <f aca="true">NORMSINV(RAND())</f>
        <v>-0.448827855670386</v>
      </c>
      <c r="D899" s="0" t="n">
        <f aca="false">$C$7*EXP($C$8*B899)</f>
        <v>87527.1609035007</v>
      </c>
      <c r="E899" s="0" t="n">
        <f aca="false">$C$7*EXP($C$8*B899+$C$9*C899)</f>
        <v>76480.1913626655</v>
      </c>
      <c r="F899" s="0" t="n">
        <f aca="false">IF(D899&gt;=90000,1,0)</f>
        <v>0</v>
      </c>
      <c r="G899" s="0" t="n">
        <f aca="false">IF(E899&gt;=90000,1,0)</f>
        <v>0</v>
      </c>
      <c r="H899" s="0" t="n">
        <f aca="false">IF(E899&gt;=100000,1,0)</f>
        <v>0</v>
      </c>
      <c r="I899" s="0" t="n">
        <f aca="false">Positions!$F$2*(G899-Positions!$G$2)-Positions!$F$3*(H899-Positions!$G$3)-Positions!$F$4*(F899-Positions!$G$4)</f>
        <v>-1620</v>
      </c>
      <c r="J899" s="0" t="n">
        <f aca="false">-I899</f>
        <v>1620</v>
      </c>
    </row>
    <row r="900" customFormat="false" ht="15" hidden="false" customHeight="false" outlineLevel="0" collapsed="false">
      <c r="B900" s="0" t="n">
        <f aca="true">NORMSINV(RAND())</f>
        <v>0.938174609953093</v>
      </c>
      <c r="C900" s="0" t="n">
        <f aca="true">NORMSINV(RAND())</f>
        <v>1.29424972604003</v>
      </c>
      <c r="D900" s="0" t="n">
        <f aca="false">$C$7*EXP($C$8*B900)</f>
        <v>104408.397701002</v>
      </c>
      <c r="E900" s="0" t="n">
        <f aca="false">$C$7*EXP($C$8*B900+$C$9*C900)</f>
        <v>154062.875662248</v>
      </c>
      <c r="F900" s="0" t="n">
        <f aca="false">IF(D900&gt;=90000,1,0)</f>
        <v>1</v>
      </c>
      <c r="G900" s="0" t="n">
        <f aca="false">IF(E900&gt;=90000,1,0)</f>
        <v>1</v>
      </c>
      <c r="H900" s="0" t="n">
        <f aca="false">IF(E900&gt;=100000,1,0)</f>
        <v>1</v>
      </c>
      <c r="I900" s="0" t="n">
        <f aca="false">Positions!$F$2*(G900-Positions!$G$2)-Positions!$F$3*(H900-Positions!$G$3)-Positions!$F$4*(F900-Positions!$G$4)</f>
        <v>-1620</v>
      </c>
      <c r="J900" s="0" t="n">
        <f aca="false">-I900</f>
        <v>1620</v>
      </c>
    </row>
    <row r="901" customFormat="false" ht="15" hidden="false" customHeight="false" outlineLevel="0" collapsed="false">
      <c r="B901" s="0" t="n">
        <f aca="true">NORMSINV(RAND())</f>
        <v>0.143531748253637</v>
      </c>
      <c r="C901" s="0" t="n">
        <f aca="true">NORMSINV(RAND())</f>
        <v>0.322028922592418</v>
      </c>
      <c r="D901" s="0" t="n">
        <f aca="false">$C$7*EXP($C$8*B901)</f>
        <v>89461.9933629957</v>
      </c>
      <c r="E901" s="0" t="n">
        <f aca="false">$C$7*EXP($C$8*B901+$C$9*C901)</f>
        <v>98555.0801496615</v>
      </c>
      <c r="F901" s="0" t="n">
        <f aca="false">IF(D901&gt;=90000,1,0)</f>
        <v>0</v>
      </c>
      <c r="G901" s="0" t="n">
        <f aca="false">IF(E901&gt;=90000,1,0)</f>
        <v>1</v>
      </c>
      <c r="H901" s="0" t="n">
        <f aca="false">IF(E901&gt;=100000,1,0)</f>
        <v>0</v>
      </c>
      <c r="I901" s="0" t="n">
        <f aca="false">Positions!$F$2*(G901-Positions!$G$2)-Positions!$F$3*(H901-Positions!$G$3)-Positions!$F$4*(F901-Positions!$G$4)</f>
        <v>8380</v>
      </c>
      <c r="J901" s="0" t="n">
        <f aca="false">-I901</f>
        <v>-8380</v>
      </c>
    </row>
    <row r="902" customFormat="false" ht="15" hidden="false" customHeight="false" outlineLevel="0" collapsed="false">
      <c r="B902" s="0" t="n">
        <f aca="true">NORMSINV(RAND())</f>
        <v>0.758690401119019</v>
      </c>
      <c r="C902" s="0" t="n">
        <f aca="true">NORMSINV(RAND())</f>
        <v>1.14900722567246</v>
      </c>
      <c r="D902" s="0" t="n">
        <f aca="false">$C$7*EXP($C$8*B902)</f>
        <v>100827.828251077</v>
      </c>
      <c r="E902" s="0" t="n">
        <f aca="false">$C$7*EXP($C$8*B902+$C$9*C902)</f>
        <v>142423.537316577</v>
      </c>
      <c r="F902" s="0" t="n">
        <f aca="false">IF(D902&gt;=90000,1,0)</f>
        <v>1</v>
      </c>
      <c r="G902" s="0" t="n">
        <f aca="false">IF(E902&gt;=90000,1,0)</f>
        <v>1</v>
      </c>
      <c r="H902" s="0" t="n">
        <f aca="false">IF(E902&gt;=100000,1,0)</f>
        <v>1</v>
      </c>
      <c r="I902" s="0" t="n">
        <f aca="false">Positions!$F$2*(G902-Positions!$G$2)-Positions!$F$3*(H902-Positions!$G$3)-Positions!$F$4*(F902-Positions!$G$4)</f>
        <v>-1620</v>
      </c>
      <c r="J902" s="0" t="n">
        <f aca="false">-I902</f>
        <v>1620</v>
      </c>
    </row>
    <row r="903" customFormat="false" ht="15" hidden="false" customHeight="false" outlineLevel="0" collapsed="false">
      <c r="B903" s="0" t="n">
        <f aca="true">NORMSINV(RAND())</f>
        <v>0.269253163943361</v>
      </c>
      <c r="C903" s="0" t="n">
        <f aca="true">NORMSINV(RAND())</f>
        <v>-0.505696981550319</v>
      </c>
      <c r="D903" s="0" t="n">
        <f aca="false">$C$7*EXP($C$8*B903)</f>
        <v>91675.6603217706</v>
      </c>
      <c r="E903" s="0" t="n">
        <f aca="false">$C$7*EXP($C$8*B903+$C$9*C903)</f>
        <v>78747.3563470222</v>
      </c>
      <c r="F903" s="0" t="n">
        <f aca="false">IF(D903&gt;=90000,1,0)</f>
        <v>1</v>
      </c>
      <c r="G903" s="0" t="n">
        <f aca="false">IF(E903&gt;=90000,1,0)</f>
        <v>0</v>
      </c>
      <c r="H903" s="0" t="n">
        <f aca="false">IF(E903&gt;=100000,1,0)</f>
        <v>0</v>
      </c>
      <c r="I903" s="0" t="n">
        <f aca="false">Positions!$F$2*(G903-Positions!$G$2)-Positions!$F$3*(H903-Positions!$G$3)-Positions!$F$4*(F903-Positions!$G$4)</f>
        <v>-5620</v>
      </c>
      <c r="J903" s="0" t="n">
        <f aca="false">-I903</f>
        <v>5620</v>
      </c>
    </row>
    <row r="904" customFormat="false" ht="15" hidden="false" customHeight="false" outlineLevel="0" collapsed="false">
      <c r="B904" s="0" t="n">
        <f aca="true">NORMSINV(RAND())</f>
        <v>0.250736769646479</v>
      </c>
      <c r="C904" s="0" t="n">
        <f aca="true">NORMSINV(RAND())</f>
        <v>1.57716346588103</v>
      </c>
      <c r="D904" s="0" t="n">
        <f aca="false">$C$7*EXP($C$8*B904)</f>
        <v>91346.2214273868</v>
      </c>
      <c r="E904" s="0" t="n">
        <f aca="false">$C$7*EXP($C$8*B904+$C$9*C904)</f>
        <v>146753.060210988</v>
      </c>
      <c r="F904" s="0" t="n">
        <f aca="false">IF(D904&gt;=90000,1,0)</f>
        <v>1</v>
      </c>
      <c r="G904" s="0" t="n">
        <f aca="false">IF(E904&gt;=90000,1,0)</f>
        <v>1</v>
      </c>
      <c r="H904" s="0" t="n">
        <f aca="false">IF(E904&gt;=100000,1,0)</f>
        <v>1</v>
      </c>
      <c r="I904" s="0" t="n">
        <f aca="false">Positions!$F$2*(G904-Positions!$G$2)-Positions!$F$3*(H904-Positions!$G$3)-Positions!$F$4*(F904-Positions!$G$4)</f>
        <v>-1620</v>
      </c>
      <c r="J904" s="0" t="n">
        <f aca="false">-I904</f>
        <v>1620</v>
      </c>
    </row>
    <row r="905" customFormat="false" ht="15" hidden="false" customHeight="false" outlineLevel="0" collapsed="false">
      <c r="B905" s="0" t="n">
        <f aca="true">NORMSINV(RAND())</f>
        <v>1.43826665233529</v>
      </c>
      <c r="C905" s="0" t="n">
        <f aca="true">NORMSINV(RAND())</f>
        <v>0.19253907885887</v>
      </c>
      <c r="D905" s="0" t="n">
        <f aca="false">$C$7*EXP($C$8*B905)</f>
        <v>115069.824712596</v>
      </c>
      <c r="E905" s="0" t="n">
        <f aca="false">$C$7*EXP($C$8*B905+$C$9*C905)</f>
        <v>121926.237025507</v>
      </c>
      <c r="F905" s="0" t="n">
        <f aca="false">IF(D905&gt;=90000,1,0)</f>
        <v>1</v>
      </c>
      <c r="G905" s="0" t="n">
        <f aca="false">IF(E905&gt;=90000,1,0)</f>
        <v>1</v>
      </c>
      <c r="H905" s="0" t="n">
        <f aca="false">IF(E905&gt;=100000,1,0)</f>
        <v>1</v>
      </c>
      <c r="I905" s="0" t="n">
        <f aca="false">Positions!$F$2*(G905-Positions!$G$2)-Positions!$F$3*(H905-Positions!$G$3)-Positions!$F$4*(F905-Positions!$G$4)</f>
        <v>-1620</v>
      </c>
      <c r="J905" s="0" t="n">
        <f aca="false">-I905</f>
        <v>1620</v>
      </c>
    </row>
    <row r="906" customFormat="false" ht="15" hidden="false" customHeight="false" outlineLevel="0" collapsed="false">
      <c r="B906" s="0" t="n">
        <f aca="true">NORMSINV(RAND())</f>
        <v>-0.311961212734177</v>
      </c>
      <c r="C906" s="0" t="n">
        <f aca="true">NORMSINV(RAND())</f>
        <v>-2.47189181726153</v>
      </c>
      <c r="D906" s="0" t="n">
        <f aca="false">$C$7*EXP($C$8*B906)</f>
        <v>81880.0954746546</v>
      </c>
      <c r="E906" s="0" t="n">
        <f aca="false">$C$7*EXP($C$8*B906+$C$9*C906)</f>
        <v>38947.1939255284</v>
      </c>
      <c r="F906" s="0" t="n">
        <f aca="false">IF(D906&gt;=90000,1,0)</f>
        <v>0</v>
      </c>
      <c r="G906" s="0" t="n">
        <f aca="false">IF(E906&gt;=90000,1,0)</f>
        <v>0</v>
      </c>
      <c r="H906" s="0" t="n">
        <f aca="false">IF(E906&gt;=100000,1,0)</f>
        <v>0</v>
      </c>
      <c r="I906" s="0" t="n">
        <f aca="false">Positions!$F$2*(G906-Positions!$G$2)-Positions!$F$3*(H906-Positions!$G$3)-Positions!$F$4*(F906-Positions!$G$4)</f>
        <v>-1620</v>
      </c>
      <c r="J906" s="0" t="n">
        <f aca="false">-I906</f>
        <v>1620</v>
      </c>
    </row>
    <row r="907" customFormat="false" ht="15" hidden="false" customHeight="false" outlineLevel="0" collapsed="false">
      <c r="B907" s="0" t="n">
        <f aca="true">NORMSINV(RAND())</f>
        <v>1.72501921710381</v>
      </c>
      <c r="C907" s="0" t="n">
        <f aca="true">NORMSINV(RAND())</f>
        <v>-0.639398031195385</v>
      </c>
      <c r="D907" s="0" t="n">
        <f aca="false">$C$7*EXP($C$8*B907)</f>
        <v>121667.289737231</v>
      </c>
      <c r="E907" s="0" t="n">
        <f aca="false">$C$7*EXP($C$8*B907+$C$9*C907)</f>
        <v>100392.501752168</v>
      </c>
      <c r="F907" s="0" t="n">
        <f aca="false">IF(D907&gt;=90000,1,0)</f>
        <v>1</v>
      </c>
      <c r="G907" s="0" t="n">
        <f aca="false">IF(E907&gt;=90000,1,0)</f>
        <v>1</v>
      </c>
      <c r="H907" s="0" t="n">
        <f aca="false">IF(E907&gt;=100000,1,0)</f>
        <v>1</v>
      </c>
      <c r="I907" s="0" t="n">
        <f aca="false">Positions!$F$2*(G907-Positions!$G$2)-Positions!$F$3*(H907-Positions!$G$3)-Positions!$F$4*(F907-Positions!$G$4)</f>
        <v>-1620</v>
      </c>
      <c r="J907" s="0" t="n">
        <f aca="false">-I907</f>
        <v>1620</v>
      </c>
    </row>
    <row r="908" customFormat="false" ht="15" hidden="false" customHeight="false" outlineLevel="0" collapsed="false">
      <c r="B908" s="0" t="n">
        <f aca="true">NORMSINV(RAND())</f>
        <v>-0.730058974074803</v>
      </c>
      <c r="C908" s="0" t="n">
        <f aca="true">NORMSINV(RAND())</f>
        <v>0.218017967231436</v>
      </c>
      <c r="D908" s="0" t="n">
        <f aca="false">$C$7*EXP($C$8*B908)</f>
        <v>75487.6020482105</v>
      </c>
      <c r="E908" s="0" t="n">
        <f aca="false">$C$7*EXP($C$8*B908+$C$9*C908)</f>
        <v>80600.4717029041</v>
      </c>
      <c r="F908" s="0" t="n">
        <f aca="false">IF(D908&gt;=90000,1,0)</f>
        <v>0</v>
      </c>
      <c r="G908" s="0" t="n">
        <f aca="false">IF(E908&gt;=90000,1,0)</f>
        <v>0</v>
      </c>
      <c r="H908" s="0" t="n">
        <f aca="false">IF(E908&gt;=100000,1,0)</f>
        <v>0</v>
      </c>
      <c r="I908" s="0" t="n">
        <f aca="false">Positions!$F$2*(G908-Positions!$G$2)-Positions!$F$3*(H908-Positions!$G$3)-Positions!$F$4*(F908-Positions!$G$4)</f>
        <v>-1620</v>
      </c>
      <c r="J908" s="0" t="n">
        <f aca="false">-I908</f>
        <v>1620</v>
      </c>
    </row>
    <row r="909" customFormat="false" ht="15" hidden="false" customHeight="false" outlineLevel="0" collapsed="false">
      <c r="B909" s="0" t="n">
        <f aca="true">NORMSINV(RAND())</f>
        <v>-1.61590364053599</v>
      </c>
      <c r="C909" s="0" t="n">
        <f aca="true">NORMSINV(RAND())</f>
        <v>-0.381852605933387</v>
      </c>
      <c r="D909" s="0" t="n">
        <f aca="false">$C$7*EXP($C$8*B909)</f>
        <v>63544.5061100191</v>
      </c>
      <c r="E909" s="0" t="n">
        <f aca="false">$C$7*EXP($C$8*B909+$C$9*C909)</f>
        <v>56653.61958914</v>
      </c>
      <c r="F909" s="0" t="n">
        <f aca="false">IF(D909&gt;=90000,1,0)</f>
        <v>0</v>
      </c>
      <c r="G909" s="0" t="n">
        <f aca="false">IF(E909&gt;=90000,1,0)</f>
        <v>0</v>
      </c>
      <c r="H909" s="0" t="n">
        <f aca="false">IF(E909&gt;=100000,1,0)</f>
        <v>0</v>
      </c>
      <c r="I909" s="0" t="n">
        <f aca="false">Positions!$F$2*(G909-Positions!$G$2)-Positions!$F$3*(H909-Positions!$G$3)-Positions!$F$4*(F909-Positions!$G$4)</f>
        <v>-1620</v>
      </c>
      <c r="J909" s="0" t="n">
        <f aca="false">-I909</f>
        <v>1620</v>
      </c>
    </row>
    <row r="910" customFormat="false" ht="15" hidden="false" customHeight="false" outlineLevel="0" collapsed="false">
      <c r="B910" s="0" t="n">
        <f aca="true">NORMSINV(RAND())</f>
        <v>1.2551100704054</v>
      </c>
      <c r="C910" s="0" t="n">
        <f aca="true">NORMSINV(RAND())</f>
        <v>0.95349905605775</v>
      </c>
      <c r="D910" s="0" t="n">
        <f aca="false">$C$7*EXP($C$8*B910)</f>
        <v>111044.320575372</v>
      </c>
      <c r="E910" s="0" t="n">
        <f aca="false">$C$7*EXP($C$8*B910+$C$9*C910)</f>
        <v>147902.112272366</v>
      </c>
      <c r="F910" s="0" t="n">
        <f aca="false">IF(D910&gt;=90000,1,0)</f>
        <v>1</v>
      </c>
      <c r="G910" s="0" t="n">
        <f aca="false">IF(E910&gt;=90000,1,0)</f>
        <v>1</v>
      </c>
      <c r="H910" s="0" t="n">
        <f aca="false">IF(E910&gt;=100000,1,0)</f>
        <v>1</v>
      </c>
      <c r="I910" s="0" t="n">
        <f aca="false">Positions!$F$2*(G910-Positions!$G$2)-Positions!$F$3*(H910-Positions!$G$3)-Positions!$F$4*(F910-Positions!$G$4)</f>
        <v>-1620</v>
      </c>
      <c r="J910" s="0" t="n">
        <f aca="false">-I910</f>
        <v>1620</v>
      </c>
    </row>
    <row r="911" customFormat="false" ht="15" hidden="false" customHeight="false" outlineLevel="0" collapsed="false">
      <c r="B911" s="0" t="n">
        <f aca="true">NORMSINV(RAND())</f>
        <v>-0.170911899656937</v>
      </c>
      <c r="C911" s="0" t="n">
        <f aca="true">NORMSINV(RAND())</f>
        <v>-0.388779314824272</v>
      </c>
      <c r="D911" s="0" t="n">
        <f aca="false">$C$7*EXP($C$8*B911)</f>
        <v>84156.5746354008</v>
      </c>
      <c r="E911" s="0" t="n">
        <f aca="false">$C$7*EXP($C$8*B911+$C$9*C911)</f>
        <v>74874.4131220575</v>
      </c>
      <c r="F911" s="0" t="n">
        <f aca="false">IF(D911&gt;=90000,1,0)</f>
        <v>0</v>
      </c>
      <c r="G911" s="0" t="n">
        <f aca="false">IF(E911&gt;=90000,1,0)</f>
        <v>0</v>
      </c>
      <c r="H911" s="0" t="n">
        <f aca="false">IF(E911&gt;=100000,1,0)</f>
        <v>0</v>
      </c>
      <c r="I911" s="0" t="n">
        <f aca="false">Positions!$F$2*(G911-Positions!$G$2)-Positions!$F$3*(H911-Positions!$G$3)-Positions!$F$4*(F911-Positions!$G$4)</f>
        <v>-1620</v>
      </c>
      <c r="J911" s="0" t="n">
        <f aca="false">-I911</f>
        <v>1620</v>
      </c>
    </row>
    <row r="912" customFormat="false" ht="15" hidden="false" customHeight="false" outlineLevel="0" collapsed="false">
      <c r="B912" s="0" t="n">
        <f aca="true">NORMSINV(RAND())</f>
        <v>0.246234799392724</v>
      </c>
      <c r="C912" s="0" t="n">
        <f aca="true">NORMSINV(RAND())</f>
        <v>1.4678417725974</v>
      </c>
      <c r="D912" s="0" t="n">
        <f aca="false">$C$7*EXP($C$8*B912)</f>
        <v>91266.3026084933</v>
      </c>
      <c r="E912" s="0" t="n">
        <f aca="false">$C$7*EXP($C$8*B912+$C$9*C912)</f>
        <v>141884.591767609</v>
      </c>
      <c r="F912" s="0" t="n">
        <f aca="false">IF(D912&gt;=90000,1,0)</f>
        <v>1</v>
      </c>
      <c r="G912" s="0" t="n">
        <f aca="false">IF(E912&gt;=90000,1,0)</f>
        <v>1</v>
      </c>
      <c r="H912" s="0" t="n">
        <f aca="false">IF(E912&gt;=100000,1,0)</f>
        <v>1</v>
      </c>
      <c r="I912" s="0" t="n">
        <f aca="false">Positions!$F$2*(G912-Positions!$G$2)-Positions!$F$3*(H912-Positions!$G$3)-Positions!$F$4*(F912-Positions!$G$4)</f>
        <v>-1620</v>
      </c>
      <c r="J912" s="0" t="n">
        <f aca="false">-I912</f>
        <v>1620</v>
      </c>
    </row>
    <row r="913" customFormat="false" ht="15" hidden="false" customHeight="false" outlineLevel="0" collapsed="false">
      <c r="B913" s="0" t="n">
        <f aca="true">NORMSINV(RAND())</f>
        <v>0.554116962273978</v>
      </c>
      <c r="C913" s="0" t="n">
        <f aca="true">NORMSINV(RAND())</f>
        <v>0.143875707004294</v>
      </c>
      <c r="D913" s="0" t="n">
        <f aca="false">$C$7*EXP($C$8*B913)</f>
        <v>96896.245220082</v>
      </c>
      <c r="E913" s="0" t="n">
        <f aca="false">$C$7*EXP($C$8*B913+$C$9*C913)</f>
        <v>101178.847731861</v>
      </c>
      <c r="F913" s="0" t="n">
        <f aca="false">IF(D913&gt;=90000,1,0)</f>
        <v>1</v>
      </c>
      <c r="G913" s="0" t="n">
        <f aca="false">IF(E913&gt;=90000,1,0)</f>
        <v>1</v>
      </c>
      <c r="H913" s="0" t="n">
        <f aca="false">IF(E913&gt;=100000,1,0)</f>
        <v>1</v>
      </c>
      <c r="I913" s="0" t="n">
        <f aca="false">Positions!$F$2*(G913-Positions!$G$2)-Positions!$F$3*(H913-Positions!$G$3)-Positions!$F$4*(F913-Positions!$G$4)</f>
        <v>-1620</v>
      </c>
      <c r="J913" s="0" t="n">
        <f aca="false">-I913</f>
        <v>1620</v>
      </c>
    </row>
    <row r="914" customFormat="false" ht="15" hidden="false" customHeight="false" outlineLevel="0" collapsed="false">
      <c r="B914" s="0" t="n">
        <f aca="true">NORMSINV(RAND())</f>
        <v>-0.796052403932022</v>
      </c>
      <c r="C914" s="0" t="n">
        <f aca="true">NORMSINV(RAND())</f>
        <v>-0.964758377013132</v>
      </c>
      <c r="D914" s="0" t="n">
        <f aca="false">$C$7*EXP($C$8*B914)</f>
        <v>74525.2386833599</v>
      </c>
      <c r="E914" s="0" t="n">
        <f aca="false">$C$7*EXP($C$8*B914+$C$9*C914)</f>
        <v>55764.1980722377</v>
      </c>
      <c r="F914" s="0" t="n">
        <f aca="false">IF(D914&gt;=90000,1,0)</f>
        <v>0</v>
      </c>
      <c r="G914" s="0" t="n">
        <f aca="false">IF(E914&gt;=90000,1,0)</f>
        <v>0</v>
      </c>
      <c r="H914" s="0" t="n">
        <f aca="false">IF(E914&gt;=100000,1,0)</f>
        <v>0</v>
      </c>
      <c r="I914" s="0" t="n">
        <f aca="false">Positions!$F$2*(G914-Positions!$G$2)-Positions!$F$3*(H914-Positions!$G$3)-Positions!$F$4*(F914-Positions!$G$4)</f>
        <v>-1620</v>
      </c>
      <c r="J914" s="0" t="n">
        <f aca="false">-I914</f>
        <v>1620</v>
      </c>
    </row>
    <row r="915" customFormat="false" ht="15" hidden="false" customHeight="false" outlineLevel="0" collapsed="false">
      <c r="B915" s="0" t="n">
        <f aca="true">NORMSINV(RAND())</f>
        <v>1.48386285020857</v>
      </c>
      <c r="C915" s="0" t="n">
        <f aca="true">NORMSINV(RAND())</f>
        <v>1.78902048270151</v>
      </c>
      <c r="D915" s="0" t="n">
        <f aca="false">$C$7*EXP($C$8*B915)</f>
        <v>116094.443688758</v>
      </c>
      <c r="E915" s="0" t="n">
        <f aca="false">$C$7*EXP($C$8*B915+$C$9*C915)</f>
        <v>198776.785727556</v>
      </c>
      <c r="F915" s="0" t="n">
        <f aca="false">IF(D915&gt;=90000,1,0)</f>
        <v>1</v>
      </c>
      <c r="G915" s="0" t="n">
        <f aca="false">IF(E915&gt;=90000,1,0)</f>
        <v>1</v>
      </c>
      <c r="H915" s="0" t="n">
        <f aca="false">IF(E915&gt;=100000,1,0)</f>
        <v>1</v>
      </c>
      <c r="I915" s="0" t="n">
        <f aca="false">Positions!$F$2*(G915-Positions!$G$2)-Positions!$F$3*(H915-Positions!$G$3)-Positions!$F$4*(F915-Positions!$G$4)</f>
        <v>-1620</v>
      </c>
      <c r="J915" s="0" t="n">
        <f aca="false">-I915</f>
        <v>1620</v>
      </c>
    </row>
    <row r="916" customFormat="false" ht="15" hidden="false" customHeight="false" outlineLevel="0" collapsed="false">
      <c r="B916" s="0" t="n">
        <f aca="true">NORMSINV(RAND())</f>
        <v>1.11751081462084</v>
      </c>
      <c r="C916" s="0" t="n">
        <f aca="true">NORMSINV(RAND())</f>
        <v>0.225415470849208</v>
      </c>
      <c r="D916" s="0" t="n">
        <f aca="false">$C$7*EXP($C$8*B916)</f>
        <v>108113.008296295</v>
      </c>
      <c r="E916" s="0" t="n">
        <f aca="false">$C$7*EXP($C$8*B916+$C$9*C916)</f>
        <v>115692.61562872</v>
      </c>
      <c r="F916" s="0" t="n">
        <f aca="false">IF(D916&gt;=90000,1,0)</f>
        <v>1</v>
      </c>
      <c r="G916" s="0" t="n">
        <f aca="false">IF(E916&gt;=90000,1,0)</f>
        <v>1</v>
      </c>
      <c r="H916" s="0" t="n">
        <f aca="false">IF(E916&gt;=100000,1,0)</f>
        <v>1</v>
      </c>
      <c r="I916" s="0" t="n">
        <f aca="false">Positions!$F$2*(G916-Positions!$G$2)-Positions!$F$3*(H916-Positions!$G$3)-Positions!$F$4*(F916-Positions!$G$4)</f>
        <v>-1620</v>
      </c>
      <c r="J916" s="0" t="n">
        <f aca="false">-I916</f>
        <v>1620</v>
      </c>
    </row>
    <row r="917" customFormat="false" ht="15" hidden="false" customHeight="false" outlineLevel="0" collapsed="false">
      <c r="B917" s="0" t="n">
        <f aca="true">NORMSINV(RAND())</f>
        <v>0.12703778021695</v>
      </c>
      <c r="C917" s="0" t="n">
        <f aca="true">NORMSINV(RAND())</f>
        <v>0.714664645725558</v>
      </c>
      <c r="D917" s="0" t="n">
        <f aca="false">$C$7*EXP($C$8*B917)</f>
        <v>89175.5666896861</v>
      </c>
      <c r="E917" s="0" t="n">
        <f aca="false">$C$7*EXP($C$8*B917+$C$9*C917)</f>
        <v>110546.345640837</v>
      </c>
      <c r="F917" s="0" t="n">
        <f aca="false">IF(D917&gt;=90000,1,0)</f>
        <v>0</v>
      </c>
      <c r="G917" s="0" t="n">
        <f aca="false">IF(E917&gt;=90000,1,0)</f>
        <v>1</v>
      </c>
      <c r="H917" s="0" t="n">
        <f aca="false">IF(E917&gt;=100000,1,0)</f>
        <v>1</v>
      </c>
      <c r="I917" s="0" t="n">
        <f aca="false">Positions!$F$2*(G917-Positions!$G$2)-Positions!$F$3*(H917-Positions!$G$3)-Positions!$F$4*(F917-Positions!$G$4)</f>
        <v>2380</v>
      </c>
      <c r="J917" s="0" t="n">
        <f aca="false">-I917</f>
        <v>-2380</v>
      </c>
    </row>
    <row r="918" customFormat="false" ht="15" hidden="false" customHeight="false" outlineLevel="0" collapsed="false">
      <c r="B918" s="0" t="n">
        <f aca="true">NORMSINV(RAND())</f>
        <v>-0.539824356851297</v>
      </c>
      <c r="C918" s="0" t="n">
        <f aca="true">NORMSINV(RAND())</f>
        <v>1.72180557331886</v>
      </c>
      <c r="D918" s="0" t="n">
        <f aca="false">$C$7*EXP($C$8*B918)</f>
        <v>78331.8483663812</v>
      </c>
      <c r="E918" s="0" t="n">
        <f aca="false">$C$7*EXP($C$8*B918+$C$9*C918)</f>
        <v>131437.045112141</v>
      </c>
      <c r="F918" s="0" t="n">
        <f aca="false">IF(D918&gt;=90000,1,0)</f>
        <v>0</v>
      </c>
      <c r="G918" s="0" t="n">
        <f aca="false">IF(E918&gt;=90000,1,0)</f>
        <v>1</v>
      </c>
      <c r="H918" s="0" t="n">
        <f aca="false">IF(E918&gt;=100000,1,0)</f>
        <v>1</v>
      </c>
      <c r="I918" s="0" t="n">
        <f aca="false">Positions!$F$2*(G918-Positions!$G$2)-Positions!$F$3*(H918-Positions!$G$3)-Positions!$F$4*(F918-Positions!$G$4)</f>
        <v>2380</v>
      </c>
      <c r="J918" s="0" t="n">
        <f aca="false">-I918</f>
        <v>-2380</v>
      </c>
    </row>
    <row r="919" customFormat="false" ht="15" hidden="false" customHeight="false" outlineLevel="0" collapsed="false">
      <c r="B919" s="0" t="n">
        <f aca="true">NORMSINV(RAND())</f>
        <v>0.477267892367061</v>
      </c>
      <c r="C919" s="0" t="n">
        <f aca="true">NORMSINV(RAND())</f>
        <v>0.370599417455129</v>
      </c>
      <c r="D919" s="0" t="n">
        <f aca="false">$C$7*EXP($C$8*B919)</f>
        <v>95459.2640730616</v>
      </c>
      <c r="E919" s="0" t="n">
        <f aca="false">$C$7*EXP($C$8*B919+$C$9*C919)</f>
        <v>106708.579765541</v>
      </c>
      <c r="F919" s="0" t="n">
        <f aca="false">IF(D919&gt;=90000,1,0)</f>
        <v>1</v>
      </c>
      <c r="G919" s="0" t="n">
        <f aca="false">IF(E919&gt;=90000,1,0)</f>
        <v>1</v>
      </c>
      <c r="H919" s="0" t="n">
        <f aca="false">IF(E919&gt;=100000,1,0)</f>
        <v>1</v>
      </c>
      <c r="I919" s="0" t="n">
        <f aca="false">Positions!$F$2*(G919-Positions!$G$2)-Positions!$F$3*(H919-Positions!$G$3)-Positions!$F$4*(F919-Positions!$G$4)</f>
        <v>-1620</v>
      </c>
      <c r="J919" s="0" t="n">
        <f aca="false">-I919</f>
        <v>1620</v>
      </c>
    </row>
    <row r="920" customFormat="false" ht="15" hidden="false" customHeight="false" outlineLevel="0" collapsed="false">
      <c r="B920" s="0" t="n">
        <f aca="true">NORMSINV(RAND())</f>
        <v>0.24092518550235</v>
      </c>
      <c r="C920" s="0" t="n">
        <f aca="true">NORMSINV(RAND())</f>
        <v>-0.87027192793149</v>
      </c>
      <c r="D920" s="0" t="n">
        <f aca="false">$C$7*EXP($C$8*B920)</f>
        <v>91172.1363848793</v>
      </c>
      <c r="E920" s="0" t="n">
        <f aca="false">$C$7*EXP($C$8*B920+$C$9*C920)</f>
        <v>70185.8067743491</v>
      </c>
      <c r="F920" s="0" t="n">
        <f aca="false">IF(D920&gt;=90000,1,0)</f>
        <v>1</v>
      </c>
      <c r="G920" s="0" t="n">
        <f aca="false">IF(E920&gt;=90000,1,0)</f>
        <v>0</v>
      </c>
      <c r="H920" s="0" t="n">
        <f aca="false">IF(E920&gt;=100000,1,0)</f>
        <v>0</v>
      </c>
      <c r="I920" s="0" t="n">
        <f aca="false">Positions!$F$2*(G920-Positions!$G$2)-Positions!$F$3*(H920-Positions!$G$3)-Positions!$F$4*(F920-Positions!$G$4)</f>
        <v>-5620</v>
      </c>
      <c r="J920" s="0" t="n">
        <f aca="false">-I920</f>
        <v>5620</v>
      </c>
    </row>
    <row r="921" customFormat="false" ht="15" hidden="false" customHeight="false" outlineLevel="0" collapsed="false">
      <c r="B921" s="0" t="n">
        <f aca="true">NORMSINV(RAND())</f>
        <v>-0.301002667805104</v>
      </c>
      <c r="C921" s="0" t="n">
        <f aca="true">NORMSINV(RAND())</f>
        <v>-0.592143819006289</v>
      </c>
      <c r="D921" s="0" t="n">
        <f aca="false">$C$7*EXP($C$8*B921)</f>
        <v>82054.7339236185</v>
      </c>
      <c r="E921" s="0" t="n">
        <f aca="false">$C$7*EXP($C$8*B921+$C$9*C921)</f>
        <v>68675.2199025251</v>
      </c>
      <c r="F921" s="0" t="n">
        <f aca="false">IF(D921&gt;=90000,1,0)</f>
        <v>0</v>
      </c>
      <c r="G921" s="0" t="n">
        <f aca="false">IF(E921&gt;=90000,1,0)</f>
        <v>0</v>
      </c>
      <c r="H921" s="0" t="n">
        <f aca="false">IF(E921&gt;=100000,1,0)</f>
        <v>0</v>
      </c>
      <c r="I921" s="0" t="n">
        <f aca="false">Positions!$F$2*(G921-Positions!$G$2)-Positions!$F$3*(H921-Positions!$G$3)-Positions!$F$4*(F921-Positions!$G$4)</f>
        <v>-1620</v>
      </c>
      <c r="J921" s="0" t="n">
        <f aca="false">-I921</f>
        <v>1620</v>
      </c>
    </row>
    <row r="922" customFormat="false" ht="15" hidden="false" customHeight="false" outlineLevel="0" collapsed="false">
      <c r="B922" s="0" t="n">
        <f aca="true">NORMSINV(RAND())</f>
        <v>0.984373383612504</v>
      </c>
      <c r="C922" s="0" t="n">
        <f aca="true">NORMSINV(RAND())</f>
        <v>-0.168092542073724</v>
      </c>
      <c r="D922" s="0" t="n">
        <f aca="false">$C$7*EXP($C$8*B922)</f>
        <v>105350.425392844</v>
      </c>
      <c r="E922" s="0" t="n">
        <f aca="false">$C$7*EXP($C$8*B922+$C$9*C922)</f>
        <v>100159.474491702</v>
      </c>
      <c r="F922" s="0" t="n">
        <f aca="false">IF(D922&gt;=90000,1,0)</f>
        <v>1</v>
      </c>
      <c r="G922" s="0" t="n">
        <f aca="false">IF(E922&gt;=90000,1,0)</f>
        <v>1</v>
      </c>
      <c r="H922" s="0" t="n">
        <f aca="false">IF(E922&gt;=100000,1,0)</f>
        <v>1</v>
      </c>
      <c r="I922" s="0" t="n">
        <f aca="false">Positions!$F$2*(G922-Positions!$G$2)-Positions!$F$3*(H922-Positions!$G$3)-Positions!$F$4*(F922-Positions!$G$4)</f>
        <v>-1620</v>
      </c>
      <c r="J922" s="0" t="n">
        <f aca="false">-I922</f>
        <v>1620</v>
      </c>
    </row>
    <row r="923" customFormat="false" ht="15" hidden="false" customHeight="false" outlineLevel="0" collapsed="false">
      <c r="B923" s="0" t="n">
        <f aca="true">NORMSINV(RAND())</f>
        <v>-0.0940462790060737</v>
      </c>
      <c r="C923" s="0" t="n">
        <f aca="true">NORMSINV(RAND())</f>
        <v>0.558337329147955</v>
      </c>
      <c r="D923" s="0" t="n">
        <f aca="false">$C$7*EXP($C$8*B923)</f>
        <v>85423.6873880355</v>
      </c>
      <c r="E923" s="0" t="n">
        <f aca="false">$C$7*EXP($C$8*B923+$C$9*C923)</f>
        <v>101034.222797342</v>
      </c>
      <c r="F923" s="0" t="n">
        <f aca="false">IF(D923&gt;=90000,1,0)</f>
        <v>0</v>
      </c>
      <c r="G923" s="0" t="n">
        <f aca="false">IF(E923&gt;=90000,1,0)</f>
        <v>1</v>
      </c>
      <c r="H923" s="0" t="n">
        <f aca="false">IF(E923&gt;=100000,1,0)</f>
        <v>1</v>
      </c>
      <c r="I923" s="0" t="n">
        <f aca="false">Positions!$F$2*(G923-Positions!$G$2)-Positions!$F$3*(H923-Positions!$G$3)-Positions!$F$4*(F923-Positions!$G$4)</f>
        <v>2380</v>
      </c>
      <c r="J923" s="0" t="n">
        <f aca="false">-I923</f>
        <v>-2380</v>
      </c>
    </row>
    <row r="924" customFormat="false" ht="15" hidden="false" customHeight="false" outlineLevel="0" collapsed="false">
      <c r="B924" s="0" t="n">
        <f aca="true">NORMSINV(RAND())</f>
        <v>-0.465818006518803</v>
      </c>
      <c r="C924" s="0" t="n">
        <f aca="true">NORMSINV(RAND())</f>
        <v>0.500783623547</v>
      </c>
      <c r="D924" s="0" t="n">
        <f aca="false">$C$7*EXP($C$8*B924)</f>
        <v>79467.0720068689</v>
      </c>
      <c r="E924" s="0" t="n">
        <f aca="false">$C$7*EXP($C$8*B924+$C$9*C924)</f>
        <v>92376.9976648569</v>
      </c>
      <c r="F924" s="0" t="n">
        <f aca="false">IF(D924&gt;=90000,1,0)</f>
        <v>0</v>
      </c>
      <c r="G924" s="0" t="n">
        <f aca="false">IF(E924&gt;=90000,1,0)</f>
        <v>1</v>
      </c>
      <c r="H924" s="0" t="n">
        <f aca="false">IF(E924&gt;=100000,1,0)</f>
        <v>0</v>
      </c>
      <c r="I924" s="0" t="n">
        <f aca="false">Positions!$F$2*(G924-Positions!$G$2)-Positions!$F$3*(H924-Positions!$G$3)-Positions!$F$4*(F924-Positions!$G$4)</f>
        <v>8380</v>
      </c>
      <c r="J924" s="0" t="n">
        <f aca="false">-I924</f>
        <v>-8380</v>
      </c>
    </row>
    <row r="925" customFormat="false" ht="15" hidden="false" customHeight="false" outlineLevel="0" collapsed="false">
      <c r="B925" s="0" t="n">
        <f aca="true">NORMSINV(RAND())</f>
        <v>-0.314519431982221</v>
      </c>
      <c r="C925" s="0" t="n">
        <f aca="true">NORMSINV(RAND())</f>
        <v>1.19771095631379</v>
      </c>
      <c r="D925" s="0" t="n">
        <f aca="false">$C$7*EXP($C$8*B925)</f>
        <v>81839.3805154953</v>
      </c>
      <c r="E925" s="0" t="n">
        <f aca="false">$C$7*EXP($C$8*B925+$C$9*C925)</f>
        <v>117306.450829476</v>
      </c>
      <c r="F925" s="0" t="n">
        <f aca="false">IF(D925&gt;=90000,1,0)</f>
        <v>0</v>
      </c>
      <c r="G925" s="0" t="n">
        <f aca="false">IF(E925&gt;=90000,1,0)</f>
        <v>1</v>
      </c>
      <c r="H925" s="0" t="n">
        <f aca="false">IF(E925&gt;=100000,1,0)</f>
        <v>1</v>
      </c>
      <c r="I925" s="0" t="n">
        <f aca="false">Positions!$F$2*(G925-Positions!$G$2)-Positions!$F$3*(H925-Positions!$G$3)-Positions!$F$4*(F925-Positions!$G$4)</f>
        <v>2380</v>
      </c>
      <c r="J925" s="0" t="n">
        <f aca="false">-I925</f>
        <v>-2380</v>
      </c>
    </row>
    <row r="926" customFormat="false" ht="15" hidden="false" customHeight="false" outlineLevel="0" collapsed="false">
      <c r="B926" s="0" t="n">
        <f aca="true">NORMSINV(RAND())</f>
        <v>-0.0925563489491152</v>
      </c>
      <c r="C926" s="0" t="n">
        <f aca="true">NORMSINV(RAND())</f>
        <v>2.50117328403238</v>
      </c>
      <c r="D926" s="0" t="n">
        <f aca="false">$C$7*EXP($C$8*B926)</f>
        <v>85448.4361226868</v>
      </c>
      <c r="E926" s="0" t="n">
        <f aca="false">$C$7*EXP($C$8*B926+$C$9*C926)</f>
        <v>181229.52089738</v>
      </c>
      <c r="F926" s="0" t="n">
        <f aca="false">IF(D926&gt;=90000,1,0)</f>
        <v>0</v>
      </c>
      <c r="G926" s="0" t="n">
        <f aca="false">IF(E926&gt;=90000,1,0)</f>
        <v>1</v>
      </c>
      <c r="H926" s="0" t="n">
        <f aca="false">IF(E926&gt;=100000,1,0)</f>
        <v>1</v>
      </c>
      <c r="I926" s="0" t="n">
        <f aca="false">Positions!$F$2*(G926-Positions!$G$2)-Positions!$F$3*(H926-Positions!$G$3)-Positions!$F$4*(F926-Positions!$G$4)</f>
        <v>2380</v>
      </c>
      <c r="J926" s="0" t="n">
        <f aca="false">-I926</f>
        <v>-2380</v>
      </c>
    </row>
    <row r="927" customFormat="false" ht="15" hidden="false" customHeight="false" outlineLevel="0" collapsed="false">
      <c r="B927" s="0" t="n">
        <f aca="true">NORMSINV(RAND())</f>
        <v>0.964623537398893</v>
      </c>
      <c r="C927" s="0" t="n">
        <f aca="true">NORMSINV(RAND())</f>
        <v>0.702566078382542</v>
      </c>
      <c r="D927" s="0" t="n">
        <f aca="false">$C$7*EXP($C$8*B927)</f>
        <v>104946.675542252</v>
      </c>
      <c r="E927" s="0" t="n">
        <f aca="false">$C$7*EXP($C$8*B927+$C$9*C927)</f>
        <v>129624.694745398</v>
      </c>
      <c r="F927" s="0" t="n">
        <f aca="false">IF(D927&gt;=90000,1,0)</f>
        <v>1</v>
      </c>
      <c r="G927" s="0" t="n">
        <f aca="false">IF(E927&gt;=90000,1,0)</f>
        <v>1</v>
      </c>
      <c r="H927" s="0" t="n">
        <f aca="false">IF(E927&gt;=100000,1,0)</f>
        <v>1</v>
      </c>
      <c r="I927" s="0" t="n">
        <f aca="false">Positions!$F$2*(G927-Positions!$G$2)-Positions!$F$3*(H927-Positions!$G$3)-Positions!$F$4*(F927-Positions!$G$4)</f>
        <v>-1620</v>
      </c>
      <c r="J927" s="0" t="n">
        <f aca="false">-I927</f>
        <v>1620</v>
      </c>
    </row>
    <row r="928" customFormat="false" ht="15" hidden="false" customHeight="false" outlineLevel="0" collapsed="false">
      <c r="B928" s="0" t="n">
        <f aca="true">NORMSINV(RAND())</f>
        <v>1.21222029464582</v>
      </c>
      <c r="C928" s="0" t="n">
        <f aca="true">NORMSINV(RAND())</f>
        <v>-0.551342278599917</v>
      </c>
      <c r="D928" s="0" t="n">
        <f aca="false">$C$7*EXP($C$8*B928)</f>
        <v>110122.202460412</v>
      </c>
      <c r="E928" s="0" t="n">
        <f aca="false">$C$7*EXP($C$8*B928+$C$9*C928)</f>
        <v>93303.4907885134</v>
      </c>
      <c r="F928" s="0" t="n">
        <f aca="false">IF(D928&gt;=90000,1,0)</f>
        <v>1</v>
      </c>
      <c r="G928" s="0" t="n">
        <f aca="false">IF(E928&gt;=90000,1,0)</f>
        <v>1</v>
      </c>
      <c r="H928" s="0" t="n">
        <f aca="false">IF(E928&gt;=100000,1,0)</f>
        <v>0</v>
      </c>
      <c r="I928" s="0" t="n">
        <f aca="false">Positions!$F$2*(G928-Positions!$G$2)-Positions!$F$3*(H928-Positions!$G$3)-Positions!$F$4*(F928-Positions!$G$4)</f>
        <v>4380</v>
      </c>
      <c r="J928" s="0" t="n">
        <f aca="false">-I928</f>
        <v>-4380</v>
      </c>
    </row>
    <row r="929" customFormat="false" ht="15" hidden="false" customHeight="false" outlineLevel="0" collapsed="false">
      <c r="B929" s="0" t="n">
        <f aca="true">NORMSINV(RAND())</f>
        <v>0.495573957920232</v>
      </c>
      <c r="C929" s="0" t="n">
        <f aca="true">NORMSINV(RAND())</f>
        <v>-0.657144356260823</v>
      </c>
      <c r="D929" s="0" t="n">
        <f aca="false">$C$7*EXP($C$8*B929)</f>
        <v>95799.6190254932</v>
      </c>
      <c r="E929" s="0" t="n">
        <f aca="false">$C$7*EXP($C$8*B929+$C$9*C929)</f>
        <v>78627.4997790596</v>
      </c>
      <c r="F929" s="0" t="n">
        <f aca="false">IF(D929&gt;=90000,1,0)</f>
        <v>1</v>
      </c>
      <c r="G929" s="0" t="n">
        <f aca="false">IF(E929&gt;=90000,1,0)</f>
        <v>0</v>
      </c>
      <c r="H929" s="0" t="n">
        <f aca="false">IF(E929&gt;=100000,1,0)</f>
        <v>0</v>
      </c>
      <c r="I929" s="0" t="n">
        <f aca="false">Positions!$F$2*(G929-Positions!$G$2)-Positions!$F$3*(H929-Positions!$G$3)-Positions!$F$4*(F929-Positions!$G$4)</f>
        <v>-5620</v>
      </c>
      <c r="J929" s="0" t="n">
        <f aca="false">-I929</f>
        <v>5620</v>
      </c>
    </row>
    <row r="930" customFormat="false" ht="15" hidden="false" customHeight="false" outlineLevel="0" collapsed="false">
      <c r="B930" s="0" t="n">
        <f aca="true">NORMSINV(RAND())</f>
        <v>0.0471603127321176</v>
      </c>
      <c r="C930" s="0" t="n">
        <f aca="true">NORMSINV(RAND())</f>
        <v>-0.641676643619299</v>
      </c>
      <c r="D930" s="0" t="n">
        <f aca="false">$C$7*EXP($C$8*B930)</f>
        <v>87801.3723910756</v>
      </c>
      <c r="E930" s="0" t="n">
        <f aca="false">$C$7*EXP($C$8*B930+$C$9*C930)</f>
        <v>72398.7849333784</v>
      </c>
      <c r="F930" s="0" t="n">
        <f aca="false">IF(D930&gt;=90000,1,0)</f>
        <v>0</v>
      </c>
      <c r="G930" s="0" t="n">
        <f aca="false">IF(E930&gt;=90000,1,0)</f>
        <v>0</v>
      </c>
      <c r="H930" s="0" t="n">
        <f aca="false">IF(E930&gt;=100000,1,0)</f>
        <v>0</v>
      </c>
      <c r="I930" s="0" t="n">
        <f aca="false">Positions!$F$2*(G930-Positions!$G$2)-Positions!$F$3*(H930-Positions!$G$3)-Positions!$F$4*(F930-Positions!$G$4)</f>
        <v>-1620</v>
      </c>
      <c r="J930" s="0" t="n">
        <f aca="false">-I930</f>
        <v>1620</v>
      </c>
    </row>
    <row r="931" customFormat="false" ht="15" hidden="false" customHeight="false" outlineLevel="0" collapsed="false">
      <c r="B931" s="0" t="n">
        <f aca="true">NORMSINV(RAND())</f>
        <v>-0.466728061435295</v>
      </c>
      <c r="C931" s="0" t="n">
        <f aca="true">NORMSINV(RAND())</f>
        <v>0.307024836923159</v>
      </c>
      <c r="D931" s="0" t="n">
        <f aca="false">$C$7*EXP($C$8*B931)</f>
        <v>79453.0127524079</v>
      </c>
      <c r="E931" s="0" t="n">
        <f aca="false">$C$7*EXP($C$8*B931+$C$9*C931)</f>
        <v>87134.8827502389</v>
      </c>
      <c r="F931" s="0" t="n">
        <f aca="false">IF(D931&gt;=90000,1,0)</f>
        <v>0</v>
      </c>
      <c r="G931" s="0" t="n">
        <f aca="false">IF(E931&gt;=90000,1,0)</f>
        <v>0</v>
      </c>
      <c r="H931" s="0" t="n">
        <f aca="false">IF(E931&gt;=100000,1,0)</f>
        <v>0</v>
      </c>
      <c r="I931" s="0" t="n">
        <f aca="false">Positions!$F$2*(G931-Positions!$G$2)-Positions!$F$3*(H931-Positions!$G$3)-Positions!$F$4*(F931-Positions!$G$4)</f>
        <v>-1620</v>
      </c>
      <c r="J931" s="0" t="n">
        <f aca="false">-I931</f>
        <v>1620</v>
      </c>
    </row>
    <row r="932" customFormat="false" ht="15" hidden="false" customHeight="false" outlineLevel="0" collapsed="false">
      <c r="B932" s="0" t="n">
        <f aca="true">NORMSINV(RAND())</f>
        <v>1.0480173871663</v>
      </c>
      <c r="C932" s="0" t="n">
        <f aca="true">NORMSINV(RAND())</f>
        <v>-1.0600115087154</v>
      </c>
      <c r="D932" s="0" t="n">
        <f aca="false">$C$7*EXP($C$8*B932)</f>
        <v>106662.109914758</v>
      </c>
      <c r="E932" s="0" t="n">
        <f aca="false">$C$7*EXP($C$8*B932+$C$9*C932)</f>
        <v>77558.0867353419</v>
      </c>
      <c r="F932" s="0" t="n">
        <f aca="false">IF(D932&gt;=90000,1,0)</f>
        <v>1</v>
      </c>
      <c r="G932" s="0" t="n">
        <f aca="false">IF(E932&gt;=90000,1,0)</f>
        <v>0</v>
      </c>
      <c r="H932" s="0" t="n">
        <f aca="false">IF(E932&gt;=100000,1,0)</f>
        <v>0</v>
      </c>
      <c r="I932" s="0" t="n">
        <f aca="false">Positions!$F$2*(G932-Positions!$G$2)-Positions!$F$3*(H932-Positions!$G$3)-Positions!$F$4*(F932-Positions!$G$4)</f>
        <v>-5620</v>
      </c>
      <c r="J932" s="0" t="n">
        <f aca="false">-I932</f>
        <v>5620</v>
      </c>
    </row>
    <row r="933" customFormat="false" ht="15" hidden="false" customHeight="false" outlineLevel="0" collapsed="false">
      <c r="B933" s="0" t="n">
        <f aca="true">NORMSINV(RAND())</f>
        <v>1.54314881986445</v>
      </c>
      <c r="C933" s="0" t="n">
        <f aca="true">NORMSINV(RAND())</f>
        <v>0.0394199188778201</v>
      </c>
      <c r="D933" s="0" t="n">
        <f aca="false">$C$7*EXP($C$8*B933)</f>
        <v>117440.349338277</v>
      </c>
      <c r="E933" s="0" t="n">
        <f aca="false">$C$7*EXP($C$8*B933+$C$9*C933)</f>
        <v>118840.248719065</v>
      </c>
      <c r="F933" s="0" t="n">
        <f aca="false">IF(D933&gt;=90000,1,0)</f>
        <v>1</v>
      </c>
      <c r="G933" s="0" t="n">
        <f aca="false">IF(E933&gt;=90000,1,0)</f>
        <v>1</v>
      </c>
      <c r="H933" s="0" t="n">
        <f aca="false">IF(E933&gt;=100000,1,0)</f>
        <v>1</v>
      </c>
      <c r="I933" s="0" t="n">
        <f aca="false">Positions!$F$2*(G933-Positions!$G$2)-Positions!$F$3*(H933-Positions!$G$3)-Positions!$F$4*(F933-Positions!$G$4)</f>
        <v>-1620</v>
      </c>
      <c r="J933" s="0" t="n">
        <f aca="false">-I933</f>
        <v>1620</v>
      </c>
    </row>
    <row r="934" customFormat="false" ht="15" hidden="false" customHeight="false" outlineLevel="0" collapsed="false">
      <c r="B934" s="0" t="n">
        <f aca="true">NORMSINV(RAND())</f>
        <v>0.467719753952859</v>
      </c>
      <c r="C934" s="0" t="n">
        <f aca="true">NORMSINV(RAND())</f>
        <v>0.632169531626201</v>
      </c>
      <c r="D934" s="0" t="n">
        <f aca="false">$C$7*EXP($C$8*B934)</f>
        <v>95282.2207124834</v>
      </c>
      <c r="E934" s="0" t="n">
        <f aca="false">$C$7*EXP($C$8*B934+$C$9*C934)</f>
        <v>115223.418669472</v>
      </c>
      <c r="F934" s="0" t="n">
        <f aca="false">IF(D934&gt;=90000,1,0)</f>
        <v>1</v>
      </c>
      <c r="G934" s="0" t="n">
        <f aca="false">IF(E934&gt;=90000,1,0)</f>
        <v>1</v>
      </c>
      <c r="H934" s="0" t="n">
        <f aca="false">IF(E934&gt;=100000,1,0)</f>
        <v>1</v>
      </c>
      <c r="I934" s="0" t="n">
        <f aca="false">Positions!$F$2*(G934-Positions!$G$2)-Positions!$F$3*(H934-Positions!$G$3)-Positions!$F$4*(F934-Positions!$G$4)</f>
        <v>-1620</v>
      </c>
      <c r="J934" s="0" t="n">
        <f aca="false">-I934</f>
        <v>1620</v>
      </c>
    </row>
    <row r="935" customFormat="false" ht="15" hidden="false" customHeight="false" outlineLevel="0" collapsed="false">
      <c r="B935" s="0" t="n">
        <f aca="true">NORMSINV(RAND())</f>
        <v>-0.124929827110216</v>
      </c>
      <c r="C935" s="0" t="n">
        <f aca="true">NORMSINV(RAND())</f>
        <v>1.24945596681948</v>
      </c>
      <c r="D935" s="0" t="n">
        <f aca="false">$C$7*EXP($C$8*B935)</f>
        <v>84912.3021275463</v>
      </c>
      <c r="E935" s="0" t="n">
        <f aca="false">$C$7*EXP($C$8*B935+$C$9*C935)</f>
        <v>123619.054980815</v>
      </c>
      <c r="F935" s="0" t="n">
        <f aca="false">IF(D935&gt;=90000,1,0)</f>
        <v>0</v>
      </c>
      <c r="G935" s="0" t="n">
        <f aca="false">IF(E935&gt;=90000,1,0)</f>
        <v>1</v>
      </c>
      <c r="H935" s="0" t="n">
        <f aca="false">IF(E935&gt;=100000,1,0)</f>
        <v>1</v>
      </c>
      <c r="I935" s="0" t="n">
        <f aca="false">Positions!$F$2*(G935-Positions!$G$2)-Positions!$F$3*(H935-Positions!$G$3)-Positions!$F$4*(F935-Positions!$G$4)</f>
        <v>2380</v>
      </c>
      <c r="J935" s="0" t="n">
        <f aca="false">-I935</f>
        <v>-2380</v>
      </c>
    </row>
    <row r="936" customFormat="false" ht="15" hidden="false" customHeight="false" outlineLevel="0" collapsed="false">
      <c r="B936" s="0" t="n">
        <f aca="true">NORMSINV(RAND())</f>
        <v>0.427406897202848</v>
      </c>
      <c r="C936" s="0" t="n">
        <f aca="true">NORMSINV(RAND())</f>
        <v>-1.31928981225452</v>
      </c>
      <c r="D936" s="0" t="n">
        <f aca="false">$C$7*EXP($C$8*B936)</f>
        <v>94538.3447603308</v>
      </c>
      <c r="E936" s="0" t="n">
        <f aca="false">$C$7*EXP($C$8*B936+$C$9*C936)</f>
        <v>63588.1917811515</v>
      </c>
      <c r="F936" s="0" t="n">
        <f aca="false">IF(D936&gt;=90000,1,0)</f>
        <v>1</v>
      </c>
      <c r="G936" s="0" t="n">
        <f aca="false">IF(E936&gt;=90000,1,0)</f>
        <v>0</v>
      </c>
      <c r="H936" s="0" t="n">
        <f aca="false">IF(E936&gt;=100000,1,0)</f>
        <v>0</v>
      </c>
      <c r="I936" s="0" t="n">
        <f aca="false">Positions!$F$2*(G936-Positions!$G$2)-Positions!$F$3*(H936-Positions!$G$3)-Positions!$F$4*(F936-Positions!$G$4)</f>
        <v>-5620</v>
      </c>
      <c r="J936" s="0" t="n">
        <f aca="false">-I936</f>
        <v>5620</v>
      </c>
    </row>
    <row r="937" customFormat="false" ht="15" hidden="false" customHeight="false" outlineLevel="0" collapsed="false">
      <c r="B937" s="0" t="n">
        <f aca="true">NORMSINV(RAND())</f>
        <v>0.332657921532181</v>
      </c>
      <c r="C937" s="0" t="n">
        <f aca="true">NORMSINV(RAND())</f>
        <v>2.08321424279887</v>
      </c>
      <c r="D937" s="0" t="n">
        <f aca="false">$C$7*EXP($C$8*B937)</f>
        <v>92812.7674469554</v>
      </c>
      <c r="E937" s="0" t="n">
        <f aca="false">$C$7*EXP($C$8*B937+$C$9*C937)</f>
        <v>173607.52785856</v>
      </c>
      <c r="F937" s="0" t="n">
        <f aca="false">IF(D937&gt;=90000,1,0)</f>
        <v>1</v>
      </c>
      <c r="G937" s="0" t="n">
        <f aca="false">IF(E937&gt;=90000,1,0)</f>
        <v>1</v>
      </c>
      <c r="H937" s="0" t="n">
        <f aca="false">IF(E937&gt;=100000,1,0)</f>
        <v>1</v>
      </c>
      <c r="I937" s="0" t="n">
        <f aca="false">Positions!$F$2*(G937-Positions!$G$2)-Positions!$F$3*(H937-Positions!$G$3)-Positions!$F$4*(F937-Positions!$G$4)</f>
        <v>-1620</v>
      </c>
      <c r="J937" s="0" t="n">
        <f aca="false">-I937</f>
        <v>1620</v>
      </c>
    </row>
    <row r="938" customFormat="false" ht="15" hidden="false" customHeight="false" outlineLevel="0" collapsed="false">
      <c r="B938" s="0" t="n">
        <f aca="true">NORMSINV(RAND())</f>
        <v>0.905191439374355</v>
      </c>
      <c r="C938" s="0" t="n">
        <f aca="true">NORMSINV(RAND())</f>
        <v>-0.187477350144018</v>
      </c>
      <c r="D938" s="0" t="n">
        <f aca="false">$C$7*EXP($C$8*B938)</f>
        <v>103741.004183312</v>
      </c>
      <c r="E938" s="0" t="n">
        <f aca="false">$C$7*EXP($C$8*B938+$C$9*C938)</f>
        <v>98056.3064700492</v>
      </c>
      <c r="F938" s="0" t="n">
        <f aca="false">IF(D938&gt;=90000,1,0)</f>
        <v>1</v>
      </c>
      <c r="G938" s="0" t="n">
        <f aca="false">IF(E938&gt;=90000,1,0)</f>
        <v>1</v>
      </c>
      <c r="H938" s="0" t="n">
        <f aca="false">IF(E938&gt;=100000,1,0)</f>
        <v>0</v>
      </c>
      <c r="I938" s="0" t="n">
        <f aca="false">Positions!$F$2*(G938-Positions!$G$2)-Positions!$F$3*(H938-Positions!$G$3)-Positions!$F$4*(F938-Positions!$G$4)</f>
        <v>4380</v>
      </c>
      <c r="J938" s="0" t="n">
        <f aca="false">-I938</f>
        <v>-4380</v>
      </c>
    </row>
    <row r="939" customFormat="false" ht="15" hidden="false" customHeight="false" outlineLevel="0" collapsed="false">
      <c r="B939" s="0" t="n">
        <f aca="true">NORMSINV(RAND())</f>
        <v>0.916749969864878</v>
      </c>
      <c r="C939" s="0" t="n">
        <f aca="true">NORMSINV(RAND())</f>
        <v>-0.834063324900273</v>
      </c>
      <c r="D939" s="0" t="n">
        <f aca="false">$C$7*EXP($C$8*B939)</f>
        <v>103974.396762156</v>
      </c>
      <c r="E939" s="0" t="n">
        <f aca="false">$C$7*EXP($C$8*B939+$C$9*C939)</f>
        <v>80917.1464492936</v>
      </c>
      <c r="F939" s="0" t="n">
        <f aca="false">IF(D939&gt;=90000,1,0)</f>
        <v>1</v>
      </c>
      <c r="G939" s="0" t="n">
        <f aca="false">IF(E939&gt;=90000,1,0)</f>
        <v>0</v>
      </c>
      <c r="H939" s="0" t="n">
        <f aca="false">IF(E939&gt;=100000,1,0)</f>
        <v>0</v>
      </c>
      <c r="I939" s="0" t="n">
        <f aca="false">Positions!$F$2*(G939-Positions!$G$2)-Positions!$F$3*(H939-Positions!$G$3)-Positions!$F$4*(F939-Positions!$G$4)</f>
        <v>-5620</v>
      </c>
      <c r="J939" s="0" t="n">
        <f aca="false">-I939</f>
        <v>5620</v>
      </c>
    </row>
    <row r="940" customFormat="false" ht="15" hidden="false" customHeight="false" outlineLevel="0" collapsed="false">
      <c r="B940" s="0" t="n">
        <f aca="true">NORMSINV(RAND())</f>
        <v>-1.4830762661196</v>
      </c>
      <c r="C940" s="0" t="n">
        <f aca="true">NORMSINV(RAND())</f>
        <v>1.15239849371806</v>
      </c>
      <c r="D940" s="0" t="n">
        <f aca="false">$C$7*EXP($C$8*B940)</f>
        <v>65206.8899320558</v>
      </c>
      <c r="E940" s="0" t="n">
        <f aca="false">$C$7*EXP($C$8*B940+$C$9*C940)</f>
        <v>92201.4110159472</v>
      </c>
      <c r="F940" s="0" t="n">
        <f aca="false">IF(D940&gt;=90000,1,0)</f>
        <v>0</v>
      </c>
      <c r="G940" s="0" t="n">
        <f aca="false">IF(E940&gt;=90000,1,0)</f>
        <v>1</v>
      </c>
      <c r="H940" s="0" t="n">
        <f aca="false">IF(E940&gt;=100000,1,0)</f>
        <v>0</v>
      </c>
      <c r="I940" s="0" t="n">
        <f aca="false">Positions!$F$2*(G940-Positions!$G$2)-Positions!$F$3*(H940-Positions!$G$3)-Positions!$F$4*(F940-Positions!$G$4)</f>
        <v>8380</v>
      </c>
      <c r="J940" s="0" t="n">
        <f aca="false">-I940</f>
        <v>-8380</v>
      </c>
    </row>
    <row r="941" customFormat="false" ht="15" hidden="false" customHeight="false" outlineLevel="0" collapsed="false">
      <c r="B941" s="0" t="n">
        <f aca="true">NORMSINV(RAND())</f>
        <v>-0.761607577356323</v>
      </c>
      <c r="C941" s="0" t="n">
        <f aca="true">NORMSINV(RAND())</f>
        <v>1.08383279858113</v>
      </c>
      <c r="D941" s="0" t="n">
        <f aca="false">$C$7*EXP($C$8*B941)</f>
        <v>75025.9971372288</v>
      </c>
      <c r="E941" s="0" t="n">
        <f aca="false">$C$7*EXP($C$8*B941+$C$9*C941)</f>
        <v>103921.330169937</v>
      </c>
      <c r="F941" s="0" t="n">
        <f aca="false">IF(D941&gt;=90000,1,0)</f>
        <v>0</v>
      </c>
      <c r="G941" s="0" t="n">
        <f aca="false">IF(E941&gt;=90000,1,0)</f>
        <v>1</v>
      </c>
      <c r="H941" s="0" t="n">
        <f aca="false">IF(E941&gt;=100000,1,0)</f>
        <v>1</v>
      </c>
      <c r="I941" s="0" t="n">
        <f aca="false">Positions!$F$2*(G941-Positions!$G$2)-Positions!$F$3*(H941-Positions!$G$3)-Positions!$F$4*(F941-Positions!$G$4)</f>
        <v>2380</v>
      </c>
      <c r="J941" s="0" t="n">
        <f aca="false">-I941</f>
        <v>-2380</v>
      </c>
    </row>
    <row r="942" customFormat="false" ht="15" hidden="false" customHeight="false" outlineLevel="0" collapsed="false">
      <c r="B942" s="0" t="n">
        <f aca="true">NORMSINV(RAND())</f>
        <v>-0.674067882781778</v>
      </c>
      <c r="C942" s="0" t="n">
        <f aca="true">NORMSINV(RAND())</f>
        <v>0.971639988174288</v>
      </c>
      <c r="D942" s="0" t="n">
        <f aca="false">$C$7*EXP($C$8*B942)</f>
        <v>76313.8424967798</v>
      </c>
      <c r="E942" s="0" t="n">
        <f aca="false">$C$7*EXP($C$8*B942+$C$9*C942)</f>
        <v>102199.700009329</v>
      </c>
      <c r="F942" s="0" t="n">
        <f aca="false">IF(D942&gt;=90000,1,0)</f>
        <v>0</v>
      </c>
      <c r="G942" s="0" t="n">
        <f aca="false">IF(E942&gt;=90000,1,0)</f>
        <v>1</v>
      </c>
      <c r="H942" s="0" t="n">
        <f aca="false">IF(E942&gt;=100000,1,0)</f>
        <v>1</v>
      </c>
      <c r="I942" s="0" t="n">
        <f aca="false">Positions!$F$2*(G942-Positions!$G$2)-Positions!$F$3*(H942-Positions!$G$3)-Positions!$F$4*(F942-Positions!$G$4)</f>
        <v>2380</v>
      </c>
      <c r="J942" s="0" t="n">
        <f aca="false">-I942</f>
        <v>-2380</v>
      </c>
    </row>
    <row r="943" customFormat="false" ht="15" hidden="false" customHeight="false" outlineLevel="0" collapsed="false">
      <c r="B943" s="0" t="n">
        <f aca="true">NORMSINV(RAND())</f>
        <v>-0.698080930941062</v>
      </c>
      <c r="C943" s="0" t="n">
        <f aca="true">NORMSINV(RAND())</f>
        <v>-0.553700211469634</v>
      </c>
      <c r="D943" s="0" t="n">
        <f aca="false">$C$7*EXP($C$8*B943)</f>
        <v>75958.3887317334</v>
      </c>
      <c r="E943" s="0" t="n">
        <f aca="false">$C$7*EXP($C$8*B943+$C$9*C943)</f>
        <v>64311.8381024953</v>
      </c>
      <c r="F943" s="0" t="n">
        <f aca="false">IF(D943&gt;=90000,1,0)</f>
        <v>0</v>
      </c>
      <c r="G943" s="0" t="n">
        <f aca="false">IF(E943&gt;=90000,1,0)</f>
        <v>0</v>
      </c>
      <c r="H943" s="0" t="n">
        <f aca="false">IF(E943&gt;=100000,1,0)</f>
        <v>0</v>
      </c>
      <c r="I943" s="0" t="n">
        <f aca="false">Positions!$F$2*(G943-Positions!$G$2)-Positions!$F$3*(H943-Positions!$G$3)-Positions!$F$4*(F943-Positions!$G$4)</f>
        <v>-1620</v>
      </c>
      <c r="J943" s="0" t="n">
        <f aca="false">-I943</f>
        <v>1620</v>
      </c>
    </row>
    <row r="944" customFormat="false" ht="15" hidden="false" customHeight="false" outlineLevel="0" collapsed="false">
      <c r="B944" s="0" t="n">
        <f aca="true">NORMSINV(RAND())</f>
        <v>1.33098590032416</v>
      </c>
      <c r="C944" s="0" t="n">
        <f aca="true">NORMSINV(RAND())</f>
        <v>1.35474153732286</v>
      </c>
      <c r="D944" s="0" t="n">
        <f aca="false">$C$7*EXP($C$8*B944)</f>
        <v>112694.582912349</v>
      </c>
      <c r="E944" s="0" t="n">
        <f aca="false">$C$7*EXP($C$8*B944+$C$9*C944)</f>
        <v>169341.239595953</v>
      </c>
      <c r="F944" s="0" t="n">
        <f aca="false">IF(D944&gt;=90000,1,0)</f>
        <v>1</v>
      </c>
      <c r="G944" s="0" t="n">
        <f aca="false">IF(E944&gt;=90000,1,0)</f>
        <v>1</v>
      </c>
      <c r="H944" s="0" t="n">
        <f aca="false">IF(E944&gt;=100000,1,0)</f>
        <v>1</v>
      </c>
      <c r="I944" s="0" t="n">
        <f aca="false">Positions!$F$2*(G944-Positions!$G$2)-Positions!$F$3*(H944-Positions!$G$3)-Positions!$F$4*(F944-Positions!$G$4)</f>
        <v>-1620</v>
      </c>
      <c r="J944" s="0" t="n">
        <f aca="false">-I944</f>
        <v>1620</v>
      </c>
    </row>
    <row r="945" customFormat="false" ht="15" hidden="false" customHeight="false" outlineLevel="0" collapsed="false">
      <c r="B945" s="0" t="n">
        <f aca="true">NORMSINV(RAND())</f>
        <v>0.727650039056352</v>
      </c>
      <c r="C945" s="0" t="n">
        <f aca="true">NORMSINV(RAND())</f>
        <v>-0.80846792597854</v>
      </c>
      <c r="D945" s="0" t="n">
        <f aca="false">$C$7*EXP($C$8*B945)</f>
        <v>100221.171156949</v>
      </c>
      <c r="E945" s="0" t="n">
        <f aca="false">$C$7*EXP($C$8*B945+$C$9*C945)</f>
        <v>78598.6466338262</v>
      </c>
      <c r="F945" s="0" t="n">
        <f aca="false">IF(D945&gt;=90000,1,0)</f>
        <v>1</v>
      </c>
      <c r="G945" s="0" t="n">
        <f aca="false">IF(E945&gt;=90000,1,0)</f>
        <v>0</v>
      </c>
      <c r="H945" s="0" t="n">
        <f aca="false">IF(E945&gt;=100000,1,0)</f>
        <v>0</v>
      </c>
      <c r="I945" s="0" t="n">
        <f aca="false">Positions!$F$2*(G945-Positions!$G$2)-Positions!$F$3*(H945-Positions!$G$3)-Positions!$F$4*(F945-Positions!$G$4)</f>
        <v>-5620</v>
      </c>
      <c r="J945" s="0" t="n">
        <f aca="false">-I945</f>
        <v>5620</v>
      </c>
    </row>
    <row r="946" customFormat="false" ht="15" hidden="false" customHeight="false" outlineLevel="0" collapsed="false">
      <c r="B946" s="0" t="n">
        <f aca="true">NORMSINV(RAND())</f>
        <v>1.29748663038529</v>
      </c>
      <c r="C946" s="0" t="n">
        <f aca="true">NORMSINV(RAND())</f>
        <v>-0.322099882643655</v>
      </c>
      <c r="D946" s="0" t="n">
        <f aca="false">$C$7*EXP($C$8*B946)</f>
        <v>111962.987842793</v>
      </c>
      <c r="E946" s="0" t="n">
        <f aca="false">$C$7*EXP($C$8*B946+$C$9*C946)</f>
        <v>101630.665881122</v>
      </c>
      <c r="F946" s="0" t="n">
        <f aca="false">IF(D946&gt;=90000,1,0)</f>
        <v>1</v>
      </c>
      <c r="G946" s="0" t="n">
        <f aca="false">IF(E946&gt;=90000,1,0)</f>
        <v>1</v>
      </c>
      <c r="H946" s="0" t="n">
        <f aca="false">IF(E946&gt;=100000,1,0)</f>
        <v>1</v>
      </c>
      <c r="I946" s="0" t="n">
        <f aca="false">Positions!$F$2*(G946-Positions!$G$2)-Positions!$F$3*(H946-Positions!$G$3)-Positions!$F$4*(F946-Positions!$G$4)</f>
        <v>-1620</v>
      </c>
      <c r="J946" s="0" t="n">
        <f aca="false">-I946</f>
        <v>1620</v>
      </c>
    </row>
    <row r="947" customFormat="false" ht="15" hidden="false" customHeight="false" outlineLevel="0" collapsed="false">
      <c r="B947" s="0" t="n">
        <f aca="true">NORMSINV(RAND())</f>
        <v>-0.591305950428651</v>
      </c>
      <c r="C947" s="0" t="n">
        <f aca="true">NORMSINV(RAND())</f>
        <v>1.3926185503282</v>
      </c>
      <c r="D947" s="0" t="n">
        <f aca="false">$C$7*EXP($C$8*B947)</f>
        <v>77551.722628552</v>
      </c>
      <c r="E947" s="0" t="n">
        <f aca="false">$C$7*EXP($C$8*B947+$C$9*C947)</f>
        <v>117868.005962457</v>
      </c>
      <c r="F947" s="0" t="n">
        <f aca="false">IF(D947&gt;=90000,1,0)</f>
        <v>0</v>
      </c>
      <c r="G947" s="0" t="n">
        <f aca="false">IF(E947&gt;=90000,1,0)</f>
        <v>1</v>
      </c>
      <c r="H947" s="0" t="n">
        <f aca="false">IF(E947&gt;=100000,1,0)</f>
        <v>1</v>
      </c>
      <c r="I947" s="0" t="n">
        <f aca="false">Positions!$F$2*(G947-Positions!$G$2)-Positions!$F$3*(H947-Positions!$G$3)-Positions!$F$4*(F947-Positions!$G$4)</f>
        <v>2380</v>
      </c>
      <c r="J947" s="0" t="n">
        <f aca="false">-I947</f>
        <v>-2380</v>
      </c>
    </row>
    <row r="948" customFormat="false" ht="15" hidden="false" customHeight="false" outlineLevel="0" collapsed="false">
      <c r="B948" s="0" t="n">
        <f aca="true">NORMSINV(RAND())</f>
        <v>-0.0192201911028377</v>
      </c>
      <c r="C948" s="0" t="n">
        <f aca="true">NORMSINV(RAND())</f>
        <v>1.79235884336113</v>
      </c>
      <c r="D948" s="0" t="n">
        <f aca="false">$C$7*EXP($C$8*B948)</f>
        <v>86675.5022693992</v>
      </c>
      <c r="E948" s="0" t="n">
        <f aca="false">$C$7*EXP($C$8*B948+$C$9*C948)</f>
        <v>148554.706071568</v>
      </c>
      <c r="F948" s="0" t="n">
        <f aca="false">IF(D948&gt;=90000,1,0)</f>
        <v>0</v>
      </c>
      <c r="G948" s="0" t="n">
        <f aca="false">IF(E948&gt;=90000,1,0)</f>
        <v>1</v>
      </c>
      <c r="H948" s="0" t="n">
        <f aca="false">IF(E948&gt;=100000,1,0)</f>
        <v>1</v>
      </c>
      <c r="I948" s="0" t="n">
        <f aca="false">Positions!$F$2*(G948-Positions!$G$2)-Positions!$F$3*(H948-Positions!$G$3)-Positions!$F$4*(F948-Positions!$G$4)</f>
        <v>2380</v>
      </c>
      <c r="J948" s="0" t="n">
        <f aca="false">-I948</f>
        <v>-2380</v>
      </c>
    </row>
    <row r="949" customFormat="false" ht="15" hidden="false" customHeight="false" outlineLevel="0" collapsed="false">
      <c r="B949" s="0" t="n">
        <f aca="true">NORMSINV(RAND())</f>
        <v>-0.197813174900853</v>
      </c>
      <c r="C949" s="0" t="n">
        <f aca="true">NORMSINV(RAND())</f>
        <v>0.800086225810626</v>
      </c>
      <c r="D949" s="0" t="n">
        <f aca="false">$C$7*EXP($C$8*B949)</f>
        <v>83717.5674903729</v>
      </c>
      <c r="E949" s="0" t="n">
        <f aca="false">$C$7*EXP($C$8*B949+$C$9*C949)</f>
        <v>106479.692076741</v>
      </c>
      <c r="F949" s="0" t="n">
        <f aca="false">IF(D949&gt;=90000,1,0)</f>
        <v>0</v>
      </c>
      <c r="G949" s="0" t="n">
        <f aca="false">IF(E949&gt;=90000,1,0)</f>
        <v>1</v>
      </c>
      <c r="H949" s="0" t="n">
        <f aca="false">IF(E949&gt;=100000,1,0)</f>
        <v>1</v>
      </c>
      <c r="I949" s="0" t="n">
        <f aca="false">Positions!$F$2*(G949-Positions!$G$2)-Positions!$F$3*(H949-Positions!$G$3)-Positions!$F$4*(F949-Positions!$G$4)</f>
        <v>2380</v>
      </c>
      <c r="J949" s="0" t="n">
        <f aca="false">-I949</f>
        <v>-2380</v>
      </c>
    </row>
    <row r="950" customFormat="false" ht="15" hidden="false" customHeight="false" outlineLevel="0" collapsed="false">
      <c r="B950" s="0" t="n">
        <f aca="true">NORMSINV(RAND())</f>
        <v>-0.973418793346413</v>
      </c>
      <c r="C950" s="0" t="n">
        <f aca="true">NORMSINV(RAND())</f>
        <v>-1.48052503209348</v>
      </c>
      <c r="D950" s="0" t="n">
        <f aca="false">$C$7*EXP($C$8*B950)</f>
        <v>71999.1184315991</v>
      </c>
      <c r="E950" s="0" t="n">
        <f aca="false">$C$7*EXP($C$8*B950+$C$9*C950)</f>
        <v>46136.7096010324</v>
      </c>
      <c r="F950" s="0" t="n">
        <f aca="false">IF(D950&gt;=90000,1,0)</f>
        <v>0</v>
      </c>
      <c r="G950" s="0" t="n">
        <f aca="false">IF(E950&gt;=90000,1,0)</f>
        <v>0</v>
      </c>
      <c r="H950" s="0" t="n">
        <f aca="false">IF(E950&gt;=100000,1,0)</f>
        <v>0</v>
      </c>
      <c r="I950" s="0" t="n">
        <f aca="false">Positions!$F$2*(G950-Positions!$G$2)-Positions!$F$3*(H950-Positions!$G$3)-Positions!$F$4*(F950-Positions!$G$4)</f>
        <v>-1620</v>
      </c>
      <c r="J950" s="0" t="n">
        <f aca="false">-I950</f>
        <v>1620</v>
      </c>
    </row>
    <row r="951" customFormat="false" ht="15" hidden="false" customHeight="false" outlineLevel="0" collapsed="false">
      <c r="B951" s="0" t="n">
        <f aca="true">NORMSINV(RAND())</f>
        <v>0.406141540296271</v>
      </c>
      <c r="C951" s="0" t="n">
        <f aca="true">NORMSINV(RAND())</f>
        <v>0.244562418568847</v>
      </c>
      <c r="D951" s="0" t="n">
        <f aca="false">$C$7*EXP($C$8*B951)</f>
        <v>94148.2868468198</v>
      </c>
      <c r="E951" s="0" t="n">
        <f aca="false">$C$7*EXP($C$8*B951+$C$9*C951)</f>
        <v>101330.39093765</v>
      </c>
      <c r="F951" s="0" t="n">
        <f aca="false">IF(D951&gt;=90000,1,0)</f>
        <v>1</v>
      </c>
      <c r="G951" s="0" t="n">
        <f aca="false">IF(E951&gt;=90000,1,0)</f>
        <v>1</v>
      </c>
      <c r="H951" s="0" t="n">
        <f aca="false">IF(E951&gt;=100000,1,0)</f>
        <v>1</v>
      </c>
      <c r="I951" s="0" t="n">
        <f aca="false">Positions!$F$2*(G951-Positions!$G$2)-Positions!$F$3*(H951-Positions!$G$3)-Positions!$F$4*(F951-Positions!$G$4)</f>
        <v>-1620</v>
      </c>
      <c r="J951" s="0" t="n">
        <f aca="false">-I951</f>
        <v>1620</v>
      </c>
    </row>
    <row r="952" customFormat="false" ht="15" hidden="false" customHeight="false" outlineLevel="0" collapsed="false">
      <c r="B952" s="0" t="n">
        <f aca="true">NORMSINV(RAND())</f>
        <v>-0.431152653632468</v>
      </c>
      <c r="C952" s="0" t="n">
        <f aca="true">NORMSINV(RAND())</f>
        <v>-0.552609635889256</v>
      </c>
      <c r="D952" s="0" t="n">
        <f aca="false">$C$7*EXP($C$8*B952)</f>
        <v>80004.4663240329</v>
      </c>
      <c r="E952" s="0" t="n">
        <f aca="false">$C$7*EXP($C$8*B952+$C$9*C952)</f>
        <v>67759.7483518955</v>
      </c>
      <c r="F952" s="0" t="n">
        <f aca="false">IF(D952&gt;=90000,1,0)</f>
        <v>0</v>
      </c>
      <c r="G952" s="0" t="n">
        <f aca="false">IF(E952&gt;=90000,1,0)</f>
        <v>0</v>
      </c>
      <c r="H952" s="0" t="n">
        <f aca="false">IF(E952&gt;=100000,1,0)</f>
        <v>0</v>
      </c>
      <c r="I952" s="0" t="n">
        <f aca="false">Positions!$F$2*(G952-Positions!$G$2)-Positions!$F$3*(H952-Positions!$G$3)-Positions!$F$4*(F952-Positions!$G$4)</f>
        <v>-1620</v>
      </c>
      <c r="J952" s="0" t="n">
        <f aca="false">-I952</f>
        <v>1620</v>
      </c>
    </row>
    <row r="953" customFormat="false" ht="15" hidden="false" customHeight="false" outlineLevel="0" collapsed="false">
      <c r="B953" s="0" t="n">
        <f aca="true">NORMSINV(RAND())</f>
        <v>-0.317485558719176</v>
      </c>
      <c r="C953" s="0" t="n">
        <f aca="true">NORMSINV(RAND())</f>
        <v>-0.887223118266418</v>
      </c>
      <c r="D953" s="0" t="n">
        <f aca="false">$C$7*EXP($C$8*B953)</f>
        <v>81792.1989096444</v>
      </c>
      <c r="E953" s="0" t="n">
        <f aca="false">$C$7*EXP($C$8*B953+$C$9*C953)</f>
        <v>62644.9538576893</v>
      </c>
      <c r="F953" s="0" t="n">
        <f aca="false">IF(D953&gt;=90000,1,0)</f>
        <v>0</v>
      </c>
      <c r="G953" s="0" t="n">
        <f aca="false">IF(E953&gt;=90000,1,0)</f>
        <v>0</v>
      </c>
      <c r="H953" s="0" t="n">
        <f aca="false">IF(E953&gt;=100000,1,0)</f>
        <v>0</v>
      </c>
      <c r="I953" s="0" t="n">
        <f aca="false">Positions!$F$2*(G953-Positions!$G$2)-Positions!$F$3*(H953-Positions!$G$3)-Positions!$F$4*(F953-Positions!$G$4)</f>
        <v>-1620</v>
      </c>
      <c r="J953" s="0" t="n">
        <f aca="false">-I953</f>
        <v>1620</v>
      </c>
    </row>
    <row r="954" customFormat="false" ht="15" hidden="false" customHeight="false" outlineLevel="0" collapsed="false">
      <c r="B954" s="0" t="n">
        <f aca="true">NORMSINV(RAND())</f>
        <v>1.2706445694334</v>
      </c>
      <c r="C954" s="0" t="n">
        <f aca="true">NORMSINV(RAND())</f>
        <v>-0.33747465307108</v>
      </c>
      <c r="D954" s="0" t="n">
        <f aca="false">$C$7*EXP($C$8*B954)</f>
        <v>111380.209363767</v>
      </c>
      <c r="E954" s="0" t="n">
        <f aca="false">$C$7*EXP($C$8*B954+$C$9*C954)</f>
        <v>100635.490050312</v>
      </c>
      <c r="F954" s="0" t="n">
        <f aca="false">IF(D954&gt;=90000,1,0)</f>
        <v>1</v>
      </c>
      <c r="G954" s="0" t="n">
        <f aca="false">IF(E954&gt;=90000,1,0)</f>
        <v>1</v>
      </c>
      <c r="H954" s="0" t="n">
        <f aca="false">IF(E954&gt;=100000,1,0)</f>
        <v>1</v>
      </c>
      <c r="I954" s="0" t="n">
        <f aca="false">Positions!$F$2*(G954-Positions!$G$2)-Positions!$F$3*(H954-Positions!$G$3)-Positions!$F$4*(F954-Positions!$G$4)</f>
        <v>-1620</v>
      </c>
      <c r="J954" s="0" t="n">
        <f aca="false">-I954</f>
        <v>1620</v>
      </c>
    </row>
    <row r="955" customFormat="false" ht="15" hidden="false" customHeight="false" outlineLevel="0" collapsed="false">
      <c r="B955" s="0" t="n">
        <f aca="true">NORMSINV(RAND())</f>
        <v>-0.177181752752042</v>
      </c>
      <c r="C955" s="0" t="n">
        <f aca="true">NORMSINV(RAND())</f>
        <v>-0.0649329757329415</v>
      </c>
      <c r="D955" s="0" t="n">
        <f aca="false">$C$7*EXP($C$8*B955)</f>
        <v>84054.0503761233</v>
      </c>
      <c r="E955" s="0" t="n">
        <f aca="false">$C$7*EXP($C$8*B955+$C$9*C955)</f>
        <v>82429.3229906762</v>
      </c>
      <c r="F955" s="0" t="n">
        <f aca="false">IF(D955&gt;=90000,1,0)</f>
        <v>0</v>
      </c>
      <c r="G955" s="0" t="n">
        <f aca="false">IF(E955&gt;=90000,1,0)</f>
        <v>0</v>
      </c>
      <c r="H955" s="0" t="n">
        <f aca="false">IF(E955&gt;=100000,1,0)</f>
        <v>0</v>
      </c>
      <c r="I955" s="0" t="n">
        <f aca="false">Positions!$F$2*(G955-Positions!$G$2)-Positions!$F$3*(H955-Positions!$G$3)-Positions!$F$4*(F955-Positions!$G$4)</f>
        <v>-1620</v>
      </c>
      <c r="J955" s="0" t="n">
        <f aca="false">-I955</f>
        <v>1620</v>
      </c>
    </row>
    <row r="956" customFormat="false" ht="15" hidden="false" customHeight="false" outlineLevel="0" collapsed="false">
      <c r="B956" s="0" t="n">
        <f aca="true">NORMSINV(RAND())</f>
        <v>-1.63523229194763</v>
      </c>
      <c r="C956" s="0" t="n">
        <f aca="true">NORMSINV(RAND())</f>
        <v>0.407692706534336</v>
      </c>
      <c r="D956" s="0" t="n">
        <f aca="false">$C$7*EXP($C$8*B956)</f>
        <v>63306.1591067456</v>
      </c>
      <c r="E956" s="0" t="n">
        <f aca="false">$C$7*EXP($C$8*B956+$C$9*C956)</f>
        <v>71559.8962021093</v>
      </c>
      <c r="F956" s="0" t="n">
        <f aca="false">IF(D956&gt;=90000,1,0)</f>
        <v>0</v>
      </c>
      <c r="G956" s="0" t="n">
        <f aca="false">IF(E956&gt;=90000,1,0)</f>
        <v>0</v>
      </c>
      <c r="H956" s="0" t="n">
        <f aca="false">IF(E956&gt;=100000,1,0)</f>
        <v>0</v>
      </c>
      <c r="I956" s="0" t="n">
        <f aca="false">Positions!$F$2*(G956-Positions!$G$2)-Positions!$F$3*(H956-Positions!$G$3)-Positions!$F$4*(F956-Positions!$G$4)</f>
        <v>-1620</v>
      </c>
      <c r="J956" s="0" t="n">
        <f aca="false">-I956</f>
        <v>1620</v>
      </c>
    </row>
    <row r="957" customFormat="false" ht="15" hidden="false" customHeight="false" outlineLevel="0" collapsed="false">
      <c r="B957" s="0" t="n">
        <f aca="true">NORMSINV(RAND())</f>
        <v>0.88230742955349</v>
      </c>
      <c r="C957" s="0" t="n">
        <f aca="true">NORMSINV(RAND())</f>
        <v>-0.152848882264892</v>
      </c>
      <c r="D957" s="0" t="n">
        <f aca="false">$C$7*EXP($C$8*B957)</f>
        <v>103280.469112525</v>
      </c>
      <c r="E957" s="0" t="n">
        <f aca="false">$C$7*EXP($C$8*B957+$C$9*C957)</f>
        <v>98642.4805640659</v>
      </c>
      <c r="F957" s="0" t="n">
        <f aca="false">IF(D957&gt;=90000,1,0)</f>
        <v>1</v>
      </c>
      <c r="G957" s="0" t="n">
        <f aca="false">IF(E957&gt;=90000,1,0)</f>
        <v>1</v>
      </c>
      <c r="H957" s="0" t="n">
        <f aca="false">IF(E957&gt;=100000,1,0)</f>
        <v>0</v>
      </c>
      <c r="I957" s="0" t="n">
        <f aca="false">Positions!$F$2*(G957-Positions!$G$2)-Positions!$F$3*(H957-Positions!$G$3)-Positions!$F$4*(F957-Positions!$G$4)</f>
        <v>4380</v>
      </c>
      <c r="J957" s="0" t="n">
        <f aca="false">-I957</f>
        <v>-4380</v>
      </c>
    </row>
    <row r="958" customFormat="false" ht="15" hidden="false" customHeight="false" outlineLevel="0" collapsed="false">
      <c r="B958" s="0" t="n">
        <f aca="true">NORMSINV(RAND())</f>
        <v>0.929225255269199</v>
      </c>
      <c r="C958" s="0" t="n">
        <f aca="true">NORMSINV(RAND())</f>
        <v>-0.164106715520367</v>
      </c>
      <c r="D958" s="0" t="n">
        <f aca="false">$C$7*EXP($C$8*B958)</f>
        <v>104226.889906346</v>
      </c>
      <c r="E958" s="0" t="n">
        <f aca="false">$C$7*EXP($C$8*B958+$C$9*C958)</f>
        <v>99210.0952882039</v>
      </c>
      <c r="F958" s="0" t="n">
        <f aca="false">IF(D958&gt;=90000,1,0)</f>
        <v>1</v>
      </c>
      <c r="G958" s="0" t="n">
        <f aca="false">IF(E958&gt;=90000,1,0)</f>
        <v>1</v>
      </c>
      <c r="H958" s="0" t="n">
        <f aca="false">IF(E958&gt;=100000,1,0)</f>
        <v>0</v>
      </c>
      <c r="I958" s="0" t="n">
        <f aca="false">Positions!$F$2*(G958-Positions!$G$2)-Positions!$F$3*(H958-Positions!$G$3)-Positions!$F$4*(F958-Positions!$G$4)</f>
        <v>4380</v>
      </c>
      <c r="J958" s="0" t="n">
        <f aca="false">-I958</f>
        <v>-4380</v>
      </c>
    </row>
    <row r="959" customFormat="false" ht="15" hidden="false" customHeight="false" outlineLevel="0" collapsed="false">
      <c r="B959" s="0" t="n">
        <f aca="true">NORMSINV(RAND())</f>
        <v>0.590249556803311</v>
      </c>
      <c r="C959" s="0" t="n">
        <f aca="true">NORMSINV(RAND())</f>
        <v>-0.643809147960414</v>
      </c>
      <c r="D959" s="0" t="n">
        <f aca="false">$C$7*EXP($C$8*B959)</f>
        <v>97579.3358744062</v>
      </c>
      <c r="E959" s="0" t="n">
        <f aca="false">$C$7*EXP($C$8*B959+$C$9*C959)</f>
        <v>80409.8840072308</v>
      </c>
      <c r="F959" s="0" t="n">
        <f aca="false">IF(D959&gt;=90000,1,0)</f>
        <v>1</v>
      </c>
      <c r="G959" s="0" t="n">
        <f aca="false">IF(E959&gt;=90000,1,0)</f>
        <v>0</v>
      </c>
      <c r="H959" s="0" t="n">
        <f aca="false">IF(E959&gt;=100000,1,0)</f>
        <v>0</v>
      </c>
      <c r="I959" s="0" t="n">
        <f aca="false">Positions!$F$2*(G959-Positions!$G$2)-Positions!$F$3*(H959-Positions!$G$3)-Positions!$F$4*(F959-Positions!$G$4)</f>
        <v>-5620</v>
      </c>
      <c r="J959" s="0" t="n">
        <f aca="false">-I959</f>
        <v>5620</v>
      </c>
    </row>
    <row r="960" customFormat="false" ht="15" hidden="false" customHeight="false" outlineLevel="0" collapsed="false">
      <c r="B960" s="0" t="n">
        <f aca="true">NORMSINV(RAND())</f>
        <v>0.476582406997817</v>
      </c>
      <c r="C960" s="0" t="n">
        <f aca="true">NORMSINV(RAND())</f>
        <v>-0.756471010650056</v>
      </c>
      <c r="D960" s="0" t="n">
        <f aca="false">$C$7*EXP($C$8*B960)</f>
        <v>95446.5427221674</v>
      </c>
      <c r="E960" s="0" t="n">
        <f aca="false">$C$7*EXP($C$8*B960+$C$9*C960)</f>
        <v>76033.3147236699</v>
      </c>
      <c r="F960" s="0" t="n">
        <f aca="false">IF(D960&gt;=90000,1,0)</f>
        <v>1</v>
      </c>
      <c r="G960" s="0" t="n">
        <f aca="false">IF(E960&gt;=90000,1,0)</f>
        <v>0</v>
      </c>
      <c r="H960" s="0" t="n">
        <f aca="false">IF(E960&gt;=100000,1,0)</f>
        <v>0</v>
      </c>
      <c r="I960" s="0" t="n">
        <f aca="false">Positions!$F$2*(G960-Positions!$G$2)-Positions!$F$3*(H960-Positions!$G$3)-Positions!$F$4*(F960-Positions!$G$4)</f>
        <v>-5620</v>
      </c>
      <c r="J960" s="0" t="n">
        <f aca="false">-I960</f>
        <v>5620</v>
      </c>
    </row>
    <row r="961" customFormat="false" ht="15" hidden="false" customHeight="false" outlineLevel="0" collapsed="false">
      <c r="B961" s="0" t="n">
        <f aca="true">NORMSINV(RAND())</f>
        <v>-2.07164490493416</v>
      </c>
      <c r="C961" s="0" t="n">
        <f aca="true">NORMSINV(RAND())</f>
        <v>2.14915965015716</v>
      </c>
      <c r="D961" s="0" t="n">
        <f aca="false">$C$7*EXP($C$8*B961)</f>
        <v>58156.3059097229</v>
      </c>
      <c r="E961" s="0" t="n">
        <f aca="false">$C$7*EXP($C$8*B961+$C$9*C961)</f>
        <v>110960.071360656</v>
      </c>
      <c r="F961" s="0" t="n">
        <f aca="false">IF(D961&gt;=90000,1,0)</f>
        <v>0</v>
      </c>
      <c r="G961" s="0" t="n">
        <f aca="false">IF(E961&gt;=90000,1,0)</f>
        <v>1</v>
      </c>
      <c r="H961" s="0" t="n">
        <f aca="false">IF(E961&gt;=100000,1,0)</f>
        <v>1</v>
      </c>
      <c r="I961" s="0" t="n">
        <f aca="false">Positions!$F$2*(G961-Positions!$G$2)-Positions!$F$3*(H961-Positions!$G$3)-Positions!$F$4*(F961-Positions!$G$4)</f>
        <v>2380</v>
      </c>
      <c r="J961" s="0" t="n">
        <f aca="false">-I961</f>
        <v>-2380</v>
      </c>
    </row>
    <row r="962" customFormat="false" ht="15" hidden="false" customHeight="false" outlineLevel="0" collapsed="false">
      <c r="B962" s="0" t="n">
        <f aca="true">NORMSINV(RAND())</f>
        <v>-0.697857715864477</v>
      </c>
      <c r="C962" s="0" t="n">
        <f aca="true">NORMSINV(RAND())</f>
        <v>-0.0857868666249341</v>
      </c>
      <c r="D962" s="0" t="n">
        <f aca="false">$C$7*EXP($C$8*B962)</f>
        <v>75961.6852432107</v>
      </c>
      <c r="E962" s="0" t="n">
        <f aca="false">$C$7*EXP($C$8*B962+$C$9*C962)</f>
        <v>74027.8660741441</v>
      </c>
      <c r="F962" s="0" t="n">
        <f aca="false">IF(D962&gt;=90000,1,0)</f>
        <v>0</v>
      </c>
      <c r="G962" s="0" t="n">
        <f aca="false">IF(E962&gt;=90000,1,0)</f>
        <v>0</v>
      </c>
      <c r="H962" s="0" t="n">
        <f aca="false">IF(E962&gt;=100000,1,0)</f>
        <v>0</v>
      </c>
      <c r="I962" s="0" t="n">
        <f aca="false">Positions!$F$2*(G962-Positions!$G$2)-Positions!$F$3*(H962-Positions!$G$3)-Positions!$F$4*(F962-Positions!$G$4)</f>
        <v>-1620</v>
      </c>
      <c r="J962" s="0" t="n">
        <f aca="false">-I962</f>
        <v>1620</v>
      </c>
    </row>
    <row r="963" customFormat="false" ht="15" hidden="false" customHeight="false" outlineLevel="0" collapsed="false">
      <c r="B963" s="0" t="n">
        <f aca="true">NORMSINV(RAND())</f>
        <v>-0.718261893153854</v>
      </c>
      <c r="C963" s="0" t="n">
        <f aca="true">NORMSINV(RAND())</f>
        <v>1.04554190302597</v>
      </c>
      <c r="D963" s="0" t="n">
        <f aca="false">$C$7*EXP($C$8*B963)</f>
        <v>75660.9402294368</v>
      </c>
      <c r="E963" s="0" t="n">
        <f aca="false">$C$7*EXP($C$8*B963+$C$9*C963)</f>
        <v>103601.448992145</v>
      </c>
      <c r="F963" s="0" t="n">
        <f aca="false">IF(D963&gt;=90000,1,0)</f>
        <v>0</v>
      </c>
      <c r="G963" s="0" t="n">
        <f aca="false">IF(E963&gt;=90000,1,0)</f>
        <v>1</v>
      </c>
      <c r="H963" s="0" t="n">
        <f aca="false">IF(E963&gt;=100000,1,0)</f>
        <v>1</v>
      </c>
      <c r="I963" s="0" t="n">
        <f aca="false">Positions!$F$2*(G963-Positions!$G$2)-Positions!$F$3*(H963-Positions!$G$3)-Positions!$F$4*(F963-Positions!$G$4)</f>
        <v>2380</v>
      </c>
      <c r="J963" s="0" t="n">
        <f aca="false">-I963</f>
        <v>-2380</v>
      </c>
    </row>
    <row r="964" customFormat="false" ht="15" hidden="false" customHeight="false" outlineLevel="0" collapsed="false">
      <c r="B964" s="0" t="n">
        <f aca="true">NORMSINV(RAND())</f>
        <v>-0.275166858498834</v>
      </c>
      <c r="C964" s="0" t="n">
        <f aca="true">NORMSINV(RAND())</f>
        <v>1.03086333578585</v>
      </c>
      <c r="D964" s="0" t="n">
        <f aca="false">$C$7*EXP($C$8*B964)</f>
        <v>82467.9363004606</v>
      </c>
      <c r="E964" s="0" t="n">
        <f aca="false">$C$7*EXP($C$8*B964+$C$9*C964)</f>
        <v>112425.015254859</v>
      </c>
      <c r="F964" s="0" t="n">
        <f aca="false">IF(D964&gt;=90000,1,0)</f>
        <v>0</v>
      </c>
      <c r="G964" s="0" t="n">
        <f aca="false">IF(E964&gt;=90000,1,0)</f>
        <v>1</v>
      </c>
      <c r="H964" s="0" t="n">
        <f aca="false">IF(E964&gt;=100000,1,0)</f>
        <v>1</v>
      </c>
      <c r="I964" s="0" t="n">
        <f aca="false">Positions!$F$2*(G964-Positions!$G$2)-Positions!$F$3*(H964-Positions!$G$3)-Positions!$F$4*(F964-Positions!$G$4)</f>
        <v>2380</v>
      </c>
      <c r="J964" s="0" t="n">
        <f aca="false">-I964</f>
        <v>-2380</v>
      </c>
    </row>
    <row r="965" customFormat="false" ht="15" hidden="false" customHeight="false" outlineLevel="0" collapsed="false">
      <c r="B965" s="0" t="n">
        <f aca="true">NORMSINV(RAND())</f>
        <v>-0.214360608690279</v>
      </c>
      <c r="C965" s="0" t="n">
        <f aca="true">NORMSINV(RAND())</f>
        <v>1.52616964351499</v>
      </c>
      <c r="D965" s="0" t="n">
        <f aca="false">$C$7*EXP($C$8*B965)</f>
        <v>83448.6650543936</v>
      </c>
      <c r="E965" s="0" t="n">
        <f aca="false">$C$7*EXP($C$8*B965+$C$9*C965)</f>
        <v>132025.796826223</v>
      </c>
      <c r="F965" s="0" t="n">
        <f aca="false">IF(D965&gt;=90000,1,0)</f>
        <v>0</v>
      </c>
      <c r="G965" s="0" t="n">
        <f aca="false">IF(E965&gt;=90000,1,0)</f>
        <v>1</v>
      </c>
      <c r="H965" s="0" t="n">
        <f aca="false">IF(E965&gt;=100000,1,0)</f>
        <v>1</v>
      </c>
      <c r="I965" s="0" t="n">
        <f aca="false">Positions!$F$2*(G965-Positions!$G$2)-Positions!$F$3*(H965-Positions!$G$3)-Positions!$F$4*(F965-Positions!$G$4)</f>
        <v>2380</v>
      </c>
      <c r="J965" s="0" t="n">
        <f aca="false">-I965</f>
        <v>-2380</v>
      </c>
    </row>
    <row r="966" customFormat="false" ht="15" hidden="false" customHeight="false" outlineLevel="0" collapsed="false">
      <c r="B966" s="0" t="n">
        <f aca="true">NORMSINV(RAND())</f>
        <v>0.313471241125423</v>
      </c>
      <c r="C966" s="0" t="n">
        <f aca="true">NORMSINV(RAND())</f>
        <v>1.1779976377221</v>
      </c>
      <c r="D966" s="0" t="n">
        <f aca="false">$C$7*EXP($C$8*B966)</f>
        <v>92467.1913560359</v>
      </c>
      <c r="E966" s="0" t="n">
        <f aca="false">$C$7*EXP($C$8*B966+$C$9*C966)</f>
        <v>131756.99487857</v>
      </c>
      <c r="F966" s="0" t="n">
        <f aca="false">IF(D966&gt;=90000,1,0)</f>
        <v>1</v>
      </c>
      <c r="G966" s="0" t="n">
        <f aca="false">IF(E966&gt;=90000,1,0)</f>
        <v>1</v>
      </c>
      <c r="H966" s="0" t="n">
        <f aca="false">IF(E966&gt;=100000,1,0)</f>
        <v>1</v>
      </c>
      <c r="I966" s="0" t="n">
        <f aca="false">Positions!$F$2*(G966-Positions!$G$2)-Positions!$F$3*(H966-Positions!$G$3)-Positions!$F$4*(F966-Positions!$G$4)</f>
        <v>-1620</v>
      </c>
      <c r="J966" s="0" t="n">
        <f aca="false">-I966</f>
        <v>1620</v>
      </c>
    </row>
    <row r="967" customFormat="false" ht="15" hidden="false" customHeight="false" outlineLevel="0" collapsed="false">
      <c r="B967" s="0" t="n">
        <f aca="true">NORMSINV(RAND())</f>
        <v>-0.74474155536817</v>
      </c>
      <c r="C967" s="0" t="n">
        <f aca="true">NORMSINV(RAND())</f>
        <v>-0.321773134467034</v>
      </c>
      <c r="D967" s="0" t="n">
        <f aca="false">$C$7*EXP($C$8*B967)</f>
        <v>75272.4209011259</v>
      </c>
      <c r="E967" s="0" t="n">
        <f aca="false">$C$7*EXP($C$8*B967+$C$9*C967)</f>
        <v>68332.7394790746</v>
      </c>
      <c r="F967" s="0" t="n">
        <f aca="false">IF(D967&gt;=90000,1,0)</f>
        <v>0</v>
      </c>
      <c r="G967" s="0" t="n">
        <f aca="false">IF(E967&gt;=90000,1,0)</f>
        <v>0</v>
      </c>
      <c r="H967" s="0" t="n">
        <f aca="false">IF(E967&gt;=100000,1,0)</f>
        <v>0</v>
      </c>
      <c r="I967" s="0" t="n">
        <f aca="false">Positions!$F$2*(G967-Positions!$G$2)-Positions!$F$3*(H967-Positions!$G$3)-Positions!$F$4*(F967-Positions!$G$4)</f>
        <v>-1620</v>
      </c>
      <c r="J967" s="0" t="n">
        <f aca="false">-I967</f>
        <v>1620</v>
      </c>
    </row>
    <row r="968" customFormat="false" ht="15" hidden="false" customHeight="false" outlineLevel="0" collapsed="false">
      <c r="B968" s="0" t="n">
        <f aca="true">NORMSINV(RAND())</f>
        <v>-1.71056222947599</v>
      </c>
      <c r="C968" s="0" t="n">
        <f aca="true">NORMSINV(RAND())</f>
        <v>0.36283776778756</v>
      </c>
      <c r="D968" s="0" t="n">
        <f aca="false">$C$7*EXP($C$8*B968)</f>
        <v>62385.7454465536</v>
      </c>
      <c r="E968" s="0" t="n">
        <f aca="false">$C$7*EXP($C$8*B968+$C$9*C968)</f>
        <v>69575.0222110917</v>
      </c>
      <c r="F968" s="0" t="n">
        <f aca="false">IF(D968&gt;=90000,1,0)</f>
        <v>0</v>
      </c>
      <c r="G968" s="0" t="n">
        <f aca="false">IF(E968&gt;=90000,1,0)</f>
        <v>0</v>
      </c>
      <c r="H968" s="0" t="n">
        <f aca="false">IF(E968&gt;=100000,1,0)</f>
        <v>0</v>
      </c>
      <c r="I968" s="0" t="n">
        <f aca="false">Positions!$F$2*(G968-Positions!$G$2)-Positions!$F$3*(H968-Positions!$G$3)-Positions!$F$4*(F968-Positions!$G$4)</f>
        <v>-1620</v>
      </c>
      <c r="J968" s="0" t="n">
        <f aca="false">-I968</f>
        <v>1620</v>
      </c>
    </row>
    <row r="969" customFormat="false" ht="15" hidden="false" customHeight="false" outlineLevel="0" collapsed="false">
      <c r="B969" s="0" t="n">
        <f aca="true">NORMSINV(RAND())</f>
        <v>0.209771040061003</v>
      </c>
      <c r="C969" s="0" t="n">
        <f aca="true">NORMSINV(RAND())</f>
        <v>0.0410126893236787</v>
      </c>
      <c r="D969" s="0" t="n">
        <f aca="false">$C$7*EXP($C$8*B969)</f>
        <v>90621.5705411913</v>
      </c>
      <c r="E969" s="0" t="n">
        <f aca="false">$C$7*EXP($C$8*B969+$C$9*C969)</f>
        <v>91745.7037299658</v>
      </c>
      <c r="F969" s="0" t="n">
        <f aca="false">IF(D969&gt;=90000,1,0)</f>
        <v>1</v>
      </c>
      <c r="G969" s="0" t="n">
        <f aca="false">IF(E969&gt;=90000,1,0)</f>
        <v>1</v>
      </c>
      <c r="H969" s="0" t="n">
        <f aca="false">IF(E969&gt;=100000,1,0)</f>
        <v>0</v>
      </c>
      <c r="I969" s="0" t="n">
        <f aca="false">Positions!$F$2*(G969-Positions!$G$2)-Positions!$F$3*(H969-Positions!$G$3)-Positions!$F$4*(F969-Positions!$G$4)</f>
        <v>4380</v>
      </c>
      <c r="J969" s="0" t="n">
        <f aca="false">-I969</f>
        <v>-4380</v>
      </c>
    </row>
    <row r="970" customFormat="false" ht="15" hidden="false" customHeight="false" outlineLevel="0" collapsed="false">
      <c r="B970" s="0" t="n">
        <f aca="true">NORMSINV(RAND())</f>
        <v>1.79865980456783</v>
      </c>
      <c r="C970" s="0" t="n">
        <f aca="true">NORMSINV(RAND())</f>
        <v>-0.3973194620406</v>
      </c>
      <c r="D970" s="0" t="n">
        <f aca="false">$C$7*EXP($C$8*B970)</f>
        <v>123421.774755736</v>
      </c>
      <c r="E970" s="0" t="n">
        <f aca="false">$C$7*EXP($C$8*B970+$C$9*C970)</f>
        <v>109527.270095945</v>
      </c>
      <c r="F970" s="0" t="n">
        <f aca="false">IF(D970&gt;=90000,1,0)</f>
        <v>1</v>
      </c>
      <c r="G970" s="0" t="n">
        <f aca="false">IF(E970&gt;=90000,1,0)</f>
        <v>1</v>
      </c>
      <c r="H970" s="0" t="n">
        <f aca="false">IF(E970&gt;=100000,1,0)</f>
        <v>1</v>
      </c>
      <c r="I970" s="0" t="n">
        <f aca="false">Positions!$F$2*(G970-Positions!$G$2)-Positions!$F$3*(H970-Positions!$G$3)-Positions!$F$4*(F970-Positions!$G$4)</f>
        <v>-1620</v>
      </c>
      <c r="J970" s="0" t="n">
        <f aca="false">-I970</f>
        <v>1620</v>
      </c>
    </row>
    <row r="971" customFormat="false" ht="15" hidden="false" customHeight="false" outlineLevel="0" collapsed="false">
      <c r="B971" s="0" t="n">
        <f aca="true">NORMSINV(RAND())</f>
        <v>1.50381348861173</v>
      </c>
      <c r="C971" s="0" t="n">
        <f aca="true">NORMSINV(RAND())</f>
        <v>0.452970918399286</v>
      </c>
      <c r="D971" s="0" t="n">
        <f aca="false">$C$7*EXP($C$8*B971)</f>
        <v>116545.630800328</v>
      </c>
      <c r="E971" s="0" t="n">
        <f aca="false">$C$7*EXP($C$8*B971+$C$9*C971)</f>
        <v>133545.956739191</v>
      </c>
      <c r="F971" s="0" t="n">
        <f aca="false">IF(D971&gt;=90000,1,0)</f>
        <v>1</v>
      </c>
      <c r="G971" s="0" t="n">
        <f aca="false">IF(E971&gt;=90000,1,0)</f>
        <v>1</v>
      </c>
      <c r="H971" s="0" t="n">
        <f aca="false">IF(E971&gt;=100000,1,0)</f>
        <v>1</v>
      </c>
      <c r="I971" s="0" t="n">
        <f aca="false">Positions!$F$2*(G971-Positions!$G$2)-Positions!$F$3*(H971-Positions!$G$3)-Positions!$F$4*(F971-Positions!$G$4)</f>
        <v>-1620</v>
      </c>
      <c r="J971" s="0" t="n">
        <f aca="false">-I971</f>
        <v>1620</v>
      </c>
    </row>
    <row r="972" customFormat="false" ht="15" hidden="false" customHeight="false" outlineLevel="0" collapsed="false">
      <c r="B972" s="0" t="n">
        <f aca="true">NORMSINV(RAND())</f>
        <v>-0.708044911011946</v>
      </c>
      <c r="C972" s="0" t="n">
        <f aca="true">NORMSINV(RAND())</f>
        <v>-0.546401455521417</v>
      </c>
      <c r="D972" s="0" t="n">
        <f aca="false">$C$7*EXP($C$8*B972)</f>
        <v>75811.383124637</v>
      </c>
      <c r="E972" s="0" t="n">
        <f aca="false">$C$7*EXP($C$8*B972+$C$9*C972)</f>
        <v>64328.3543796152</v>
      </c>
      <c r="F972" s="0" t="n">
        <f aca="false">IF(D972&gt;=90000,1,0)</f>
        <v>0</v>
      </c>
      <c r="G972" s="0" t="n">
        <f aca="false">IF(E972&gt;=90000,1,0)</f>
        <v>0</v>
      </c>
      <c r="H972" s="0" t="n">
        <f aca="false">IF(E972&gt;=100000,1,0)</f>
        <v>0</v>
      </c>
      <c r="I972" s="0" t="n">
        <f aca="false">Positions!$F$2*(G972-Positions!$G$2)-Positions!$F$3*(H972-Positions!$G$3)-Positions!$F$4*(F972-Positions!$G$4)</f>
        <v>-1620</v>
      </c>
      <c r="J972" s="0" t="n">
        <f aca="false">-I972</f>
        <v>1620</v>
      </c>
    </row>
    <row r="973" customFormat="false" ht="15" hidden="false" customHeight="false" outlineLevel="0" collapsed="false">
      <c r="B973" s="0" t="n">
        <f aca="true">NORMSINV(RAND())</f>
        <v>0.372331610966837</v>
      </c>
      <c r="C973" s="0" t="n">
        <f aca="true">NORMSINV(RAND())</f>
        <v>-0.602595830337583</v>
      </c>
      <c r="D973" s="0" t="n">
        <f aca="false">$C$7*EXP($C$8*B973)</f>
        <v>93531.441957796</v>
      </c>
      <c r="E973" s="0" t="n">
        <f aca="false">$C$7*EXP($C$8*B973+$C$9*C973)</f>
        <v>78035.0208846403</v>
      </c>
      <c r="F973" s="0" t="n">
        <f aca="false">IF(D973&gt;=90000,1,0)</f>
        <v>1</v>
      </c>
      <c r="G973" s="0" t="n">
        <f aca="false">IF(E973&gt;=90000,1,0)</f>
        <v>0</v>
      </c>
      <c r="H973" s="0" t="n">
        <f aca="false">IF(E973&gt;=100000,1,0)</f>
        <v>0</v>
      </c>
      <c r="I973" s="0" t="n">
        <f aca="false">Positions!$F$2*(G973-Positions!$G$2)-Positions!$F$3*(H973-Positions!$G$3)-Positions!$F$4*(F973-Positions!$G$4)</f>
        <v>-5620</v>
      </c>
      <c r="J973" s="0" t="n">
        <f aca="false">-I973</f>
        <v>5620</v>
      </c>
    </row>
    <row r="974" customFormat="false" ht="15" hidden="false" customHeight="false" outlineLevel="0" collapsed="false">
      <c r="B974" s="0" t="n">
        <f aca="true">NORMSINV(RAND())</f>
        <v>-0.433773847874469</v>
      </c>
      <c r="C974" s="0" t="n">
        <f aca="true">NORMSINV(RAND())</f>
        <v>0.410687341854611</v>
      </c>
      <c r="D974" s="0" t="n">
        <f aca="false">$C$7*EXP($C$8*B974)</f>
        <v>79963.704962678</v>
      </c>
      <c r="E974" s="0" t="n">
        <f aca="false">$C$7*EXP($C$8*B974+$C$9*C974)</f>
        <v>90470.6250379359</v>
      </c>
      <c r="F974" s="0" t="n">
        <f aca="false">IF(D974&gt;=90000,1,0)</f>
        <v>0</v>
      </c>
      <c r="G974" s="0" t="n">
        <f aca="false">IF(E974&gt;=90000,1,0)</f>
        <v>1</v>
      </c>
      <c r="H974" s="0" t="n">
        <f aca="false">IF(E974&gt;=100000,1,0)</f>
        <v>0</v>
      </c>
      <c r="I974" s="0" t="n">
        <f aca="false">Positions!$F$2*(G974-Positions!$G$2)-Positions!$F$3*(H974-Positions!$G$3)-Positions!$F$4*(F974-Positions!$G$4)</f>
        <v>8380</v>
      </c>
      <c r="J974" s="0" t="n">
        <f aca="false">-I974</f>
        <v>-8380</v>
      </c>
    </row>
    <row r="975" customFormat="false" ht="15" hidden="false" customHeight="false" outlineLevel="0" collapsed="false">
      <c r="B975" s="0" t="n">
        <f aca="true">NORMSINV(RAND())</f>
        <v>-0.100901339185825</v>
      </c>
      <c r="C975" s="0" t="n">
        <f aca="true">NORMSINV(RAND())</f>
        <v>-0.282840432536553</v>
      </c>
      <c r="D975" s="0" t="n">
        <f aca="false">$C$7*EXP($C$8*B975)</f>
        <v>85309.9125805347</v>
      </c>
      <c r="E975" s="0" t="n">
        <f aca="false">$C$7*EXP($C$8*B975+$C$9*C975)</f>
        <v>78356.5051014132</v>
      </c>
      <c r="F975" s="0" t="n">
        <f aca="false">IF(D975&gt;=90000,1,0)</f>
        <v>0</v>
      </c>
      <c r="G975" s="0" t="n">
        <f aca="false">IF(E975&gt;=90000,1,0)</f>
        <v>0</v>
      </c>
      <c r="H975" s="0" t="n">
        <f aca="false">IF(E975&gt;=100000,1,0)</f>
        <v>0</v>
      </c>
      <c r="I975" s="0" t="n">
        <f aca="false">Positions!$F$2*(G975-Positions!$G$2)-Positions!$F$3*(H975-Positions!$G$3)-Positions!$F$4*(F975-Positions!$G$4)</f>
        <v>-1620</v>
      </c>
      <c r="J975" s="0" t="n">
        <f aca="false">-I975</f>
        <v>1620</v>
      </c>
    </row>
    <row r="976" customFormat="false" ht="15" hidden="false" customHeight="false" outlineLevel="0" collapsed="false">
      <c r="B976" s="0" t="n">
        <f aca="true">NORMSINV(RAND())</f>
        <v>-0.80227345500322</v>
      </c>
      <c r="C976" s="0" t="n">
        <f aca="true">NORMSINV(RAND())</f>
        <v>0.515597892563655</v>
      </c>
      <c r="D976" s="0" t="n">
        <f aca="false">$C$7*EXP($C$8*B976)</f>
        <v>74435.1541098486</v>
      </c>
      <c r="E976" s="0" t="n">
        <f aca="false">$C$7*EXP($C$8*B976+$C$9*C976)</f>
        <v>86913.7936204721</v>
      </c>
      <c r="F976" s="0" t="n">
        <f aca="false">IF(D976&gt;=90000,1,0)</f>
        <v>0</v>
      </c>
      <c r="G976" s="0" t="n">
        <f aca="false">IF(E976&gt;=90000,1,0)</f>
        <v>0</v>
      </c>
      <c r="H976" s="0" t="n">
        <f aca="false">IF(E976&gt;=100000,1,0)</f>
        <v>0</v>
      </c>
      <c r="I976" s="0" t="n">
        <f aca="false">Positions!$F$2*(G976-Positions!$G$2)-Positions!$F$3*(H976-Positions!$G$3)-Positions!$F$4*(F976-Positions!$G$4)</f>
        <v>-1620</v>
      </c>
      <c r="J976" s="0" t="n">
        <f aca="false">-I976</f>
        <v>1620</v>
      </c>
    </row>
    <row r="977" customFormat="false" ht="15" hidden="false" customHeight="false" outlineLevel="0" collapsed="false">
      <c r="B977" s="0" t="n">
        <f aca="true">NORMSINV(RAND())</f>
        <v>0.879316183271201</v>
      </c>
      <c r="C977" s="0" t="n">
        <f aca="true">NORMSINV(RAND())</f>
        <v>0.827686525569982</v>
      </c>
      <c r="D977" s="0" t="n">
        <f aca="false">$C$7*EXP($C$8*B977)</f>
        <v>103220.422295027</v>
      </c>
      <c r="E977" s="0" t="n">
        <f aca="false">$C$7*EXP($C$8*B977+$C$9*C977)</f>
        <v>132378.970511193</v>
      </c>
      <c r="F977" s="0" t="n">
        <f aca="false">IF(D977&gt;=90000,1,0)</f>
        <v>1</v>
      </c>
      <c r="G977" s="0" t="n">
        <f aca="false">IF(E977&gt;=90000,1,0)</f>
        <v>1</v>
      </c>
      <c r="H977" s="0" t="n">
        <f aca="false">IF(E977&gt;=100000,1,0)</f>
        <v>1</v>
      </c>
      <c r="I977" s="0" t="n">
        <f aca="false">Positions!$F$2*(G977-Positions!$G$2)-Positions!$F$3*(H977-Positions!$G$3)-Positions!$F$4*(F977-Positions!$G$4)</f>
        <v>-1620</v>
      </c>
      <c r="J977" s="0" t="n">
        <f aca="false">-I977</f>
        <v>1620</v>
      </c>
    </row>
    <row r="978" customFormat="false" ht="15" hidden="false" customHeight="false" outlineLevel="0" collapsed="false">
      <c r="B978" s="0" t="n">
        <f aca="true">NORMSINV(RAND())</f>
        <v>-0.243704290759665</v>
      </c>
      <c r="C978" s="0" t="n">
        <f aca="true">NORMSINV(RAND())</f>
        <v>0.67842820725312</v>
      </c>
      <c r="D978" s="0" t="n">
        <f aca="false">$C$7*EXP($C$8*B978)</f>
        <v>82973.9405474015</v>
      </c>
      <c r="E978" s="0" t="n">
        <f aca="false">$C$7*EXP($C$8*B978+$C$9*C978)</f>
        <v>101744.187974238</v>
      </c>
      <c r="F978" s="0" t="n">
        <f aca="false">IF(D978&gt;=90000,1,0)</f>
        <v>0</v>
      </c>
      <c r="G978" s="0" t="n">
        <f aca="false">IF(E978&gt;=90000,1,0)</f>
        <v>1</v>
      </c>
      <c r="H978" s="0" t="n">
        <f aca="false">IF(E978&gt;=100000,1,0)</f>
        <v>1</v>
      </c>
      <c r="I978" s="0" t="n">
        <f aca="false">Positions!$F$2*(G978-Positions!$G$2)-Positions!$F$3*(H978-Positions!$G$3)-Positions!$F$4*(F978-Positions!$G$4)</f>
        <v>2380</v>
      </c>
      <c r="J978" s="0" t="n">
        <f aca="false">-I978</f>
        <v>-2380</v>
      </c>
    </row>
    <row r="979" customFormat="false" ht="15" hidden="false" customHeight="false" outlineLevel="0" collapsed="false">
      <c r="B979" s="0" t="n">
        <f aca="true">NORMSINV(RAND())</f>
        <v>1.20183818907299</v>
      </c>
      <c r="C979" s="0" t="n">
        <f aca="true">NORMSINV(RAND())</f>
        <v>-0.671929595725137</v>
      </c>
      <c r="D979" s="0" t="n">
        <f aca="false">$C$7*EXP($C$8*B979)</f>
        <v>109900.143660252</v>
      </c>
      <c r="E979" s="0" t="n">
        <f aca="false">$C$7*EXP($C$8*B979+$C$9*C979)</f>
        <v>89800.4992148258</v>
      </c>
      <c r="F979" s="0" t="n">
        <f aca="false">IF(D979&gt;=90000,1,0)</f>
        <v>1</v>
      </c>
      <c r="G979" s="0" t="n">
        <f aca="false">IF(E979&gt;=90000,1,0)</f>
        <v>0</v>
      </c>
      <c r="H979" s="0" t="n">
        <f aca="false">IF(E979&gt;=100000,1,0)</f>
        <v>0</v>
      </c>
      <c r="I979" s="0" t="n">
        <f aca="false">Positions!$F$2*(G979-Positions!$G$2)-Positions!$F$3*(H979-Positions!$G$3)-Positions!$F$4*(F979-Positions!$G$4)</f>
        <v>-5620</v>
      </c>
      <c r="J979" s="0" t="n">
        <f aca="false">-I979</f>
        <v>5620</v>
      </c>
    </row>
    <row r="980" customFormat="false" ht="15" hidden="false" customHeight="false" outlineLevel="0" collapsed="false">
      <c r="B980" s="0" t="n">
        <f aca="true">NORMSINV(RAND())</f>
        <v>0.432472838942863</v>
      </c>
      <c r="C980" s="0" t="n">
        <f aca="true">NORMSINV(RAND())</f>
        <v>-0.287084338018183</v>
      </c>
      <c r="D980" s="0" t="n">
        <f aca="false">$C$7*EXP($C$8*B980)</f>
        <v>94631.504438112</v>
      </c>
      <c r="E980" s="0" t="n">
        <f aca="false">$C$7*EXP($C$8*B980+$C$9*C980)</f>
        <v>86807.5039010035</v>
      </c>
      <c r="F980" s="0" t="n">
        <f aca="false">IF(D980&gt;=90000,1,0)</f>
        <v>1</v>
      </c>
      <c r="G980" s="0" t="n">
        <f aca="false">IF(E980&gt;=90000,1,0)</f>
        <v>0</v>
      </c>
      <c r="H980" s="0" t="n">
        <f aca="false">IF(E980&gt;=100000,1,0)</f>
        <v>0</v>
      </c>
      <c r="I980" s="0" t="n">
        <f aca="false">Positions!$F$2*(G980-Positions!$G$2)-Positions!$F$3*(H980-Positions!$G$3)-Positions!$F$4*(F980-Positions!$G$4)</f>
        <v>-5620</v>
      </c>
      <c r="J980" s="0" t="n">
        <f aca="false">-I980</f>
        <v>5620</v>
      </c>
    </row>
    <row r="981" customFormat="false" ht="15" hidden="false" customHeight="false" outlineLevel="0" collapsed="false">
      <c r="B981" s="0" t="n">
        <f aca="true">NORMSINV(RAND())</f>
        <v>1.31598863702745</v>
      </c>
      <c r="C981" s="0" t="n">
        <f aca="true">NORMSINV(RAND())</f>
        <v>-0.0274456996044026</v>
      </c>
      <c r="D981" s="0" t="n">
        <f aca="false">$C$7*EXP($C$8*B981)</f>
        <v>112366.466501524</v>
      </c>
      <c r="E981" s="0" t="n">
        <f aca="false">$C$7*EXP($C$8*B981+$C$9*C981)</f>
        <v>111443.238702445</v>
      </c>
      <c r="F981" s="0" t="n">
        <f aca="false">IF(D981&gt;=90000,1,0)</f>
        <v>1</v>
      </c>
      <c r="G981" s="0" t="n">
        <f aca="false">IF(E981&gt;=90000,1,0)</f>
        <v>1</v>
      </c>
      <c r="H981" s="0" t="n">
        <f aca="false">IF(E981&gt;=100000,1,0)</f>
        <v>1</v>
      </c>
      <c r="I981" s="0" t="n">
        <f aca="false">Positions!$F$2*(G981-Positions!$G$2)-Positions!$F$3*(H981-Positions!$G$3)-Positions!$F$4*(F981-Positions!$G$4)</f>
        <v>-1620</v>
      </c>
      <c r="J981" s="0" t="n">
        <f aca="false">-I981</f>
        <v>1620</v>
      </c>
    </row>
    <row r="982" customFormat="false" ht="15" hidden="false" customHeight="false" outlineLevel="0" collapsed="false">
      <c r="B982" s="0" t="n">
        <f aca="true">NORMSINV(RAND())</f>
        <v>-1.73980875725215</v>
      </c>
      <c r="C982" s="0" t="n">
        <f aca="true">NORMSINV(RAND())</f>
        <v>0.594051509845447</v>
      </c>
      <c r="D982" s="0" t="n">
        <f aca="false">$C$7*EXP($C$8*B982)</f>
        <v>62032.0158249172</v>
      </c>
      <c r="E982" s="0" t="n">
        <f aca="false">$C$7*EXP($C$8*B982+$C$9*C982)</f>
        <v>74159.7955351988</v>
      </c>
      <c r="F982" s="0" t="n">
        <f aca="false">IF(D982&gt;=90000,1,0)</f>
        <v>0</v>
      </c>
      <c r="G982" s="0" t="n">
        <f aca="false">IF(E982&gt;=90000,1,0)</f>
        <v>0</v>
      </c>
      <c r="H982" s="0" t="n">
        <f aca="false">IF(E982&gt;=100000,1,0)</f>
        <v>0</v>
      </c>
      <c r="I982" s="0" t="n">
        <f aca="false">Positions!$F$2*(G982-Positions!$G$2)-Positions!$F$3*(H982-Positions!$G$3)-Positions!$F$4*(F982-Positions!$G$4)</f>
        <v>-1620</v>
      </c>
      <c r="J982" s="0" t="n">
        <f aca="false">-I982</f>
        <v>1620</v>
      </c>
    </row>
    <row r="983" customFormat="false" ht="15" hidden="false" customHeight="false" outlineLevel="0" collapsed="false">
      <c r="B983" s="0" t="n">
        <f aca="true">NORMSINV(RAND())</f>
        <v>0.390318111795176</v>
      </c>
      <c r="C983" s="0" t="n">
        <f aca="true">NORMSINV(RAND())</f>
        <v>-0.895540347278568</v>
      </c>
      <c r="D983" s="0" t="n">
        <f aca="false">$C$7*EXP($C$8*B983)</f>
        <v>93859.0916706234</v>
      </c>
      <c r="E983" s="0" t="n">
        <f aca="false">$C$7*EXP($C$8*B983+$C$9*C983)</f>
        <v>71707.5283992169</v>
      </c>
      <c r="F983" s="0" t="n">
        <f aca="false">IF(D983&gt;=90000,1,0)</f>
        <v>1</v>
      </c>
      <c r="G983" s="0" t="n">
        <f aca="false">IF(E983&gt;=90000,1,0)</f>
        <v>0</v>
      </c>
      <c r="H983" s="0" t="n">
        <f aca="false">IF(E983&gt;=100000,1,0)</f>
        <v>0</v>
      </c>
      <c r="I983" s="0" t="n">
        <f aca="false">Positions!$F$2*(G983-Positions!$G$2)-Positions!$F$3*(H983-Positions!$G$3)-Positions!$F$4*(F983-Positions!$G$4)</f>
        <v>-5620</v>
      </c>
      <c r="J983" s="0" t="n">
        <f aca="false">-I983</f>
        <v>5620</v>
      </c>
    </row>
    <row r="984" customFormat="false" ht="15" hidden="false" customHeight="false" outlineLevel="0" collapsed="false">
      <c r="B984" s="0" t="n">
        <f aca="true">NORMSINV(RAND())</f>
        <v>1.13415286761909</v>
      </c>
      <c r="C984" s="0" t="n">
        <f aca="true">NORMSINV(RAND())</f>
        <v>-0.676666780794663</v>
      </c>
      <c r="D984" s="0" t="n">
        <f aca="false">$C$7*EXP($C$8*B984)</f>
        <v>108463.383642904</v>
      </c>
      <c r="E984" s="0" t="n">
        <f aca="false">$C$7*EXP($C$8*B984+$C$9*C984)</f>
        <v>88500.3944405795</v>
      </c>
      <c r="F984" s="0" t="n">
        <f aca="false">IF(D984&gt;=90000,1,0)</f>
        <v>1</v>
      </c>
      <c r="G984" s="0" t="n">
        <f aca="false">IF(E984&gt;=90000,1,0)</f>
        <v>0</v>
      </c>
      <c r="H984" s="0" t="n">
        <f aca="false">IF(E984&gt;=100000,1,0)</f>
        <v>0</v>
      </c>
      <c r="I984" s="0" t="n">
        <f aca="false">Positions!$F$2*(G984-Positions!$G$2)-Positions!$F$3*(H984-Positions!$G$3)-Positions!$F$4*(F984-Positions!$G$4)</f>
        <v>-5620</v>
      </c>
      <c r="J984" s="0" t="n">
        <f aca="false">-I984</f>
        <v>5620</v>
      </c>
    </row>
    <row r="985" customFormat="false" ht="15" hidden="false" customHeight="false" outlineLevel="0" collapsed="false">
      <c r="B985" s="0" t="n">
        <f aca="true">NORMSINV(RAND())</f>
        <v>0.178478078025489</v>
      </c>
      <c r="C985" s="0" t="n">
        <f aca="true">NORMSINV(RAND())</f>
        <v>0.560094103635535</v>
      </c>
      <c r="D985" s="0" t="n">
        <f aca="false">$C$7*EXP($C$8*B985)</f>
        <v>90071.8984416035</v>
      </c>
      <c r="E985" s="0" t="n">
        <f aca="false">$C$7*EXP($C$8*B985+$C$9*C985)</f>
        <v>106588.13218025</v>
      </c>
      <c r="F985" s="0" t="n">
        <f aca="false">IF(D985&gt;=90000,1,0)</f>
        <v>1</v>
      </c>
      <c r="G985" s="0" t="n">
        <f aca="false">IF(E985&gt;=90000,1,0)</f>
        <v>1</v>
      </c>
      <c r="H985" s="0" t="n">
        <f aca="false">IF(E985&gt;=100000,1,0)</f>
        <v>1</v>
      </c>
      <c r="I985" s="0" t="n">
        <f aca="false">Positions!$F$2*(G985-Positions!$G$2)-Positions!$F$3*(H985-Positions!$G$3)-Positions!$F$4*(F985-Positions!$G$4)</f>
        <v>-1620</v>
      </c>
      <c r="J985" s="0" t="n">
        <f aca="false">-I985</f>
        <v>1620</v>
      </c>
    </row>
    <row r="986" customFormat="false" ht="15" hidden="false" customHeight="false" outlineLevel="0" collapsed="false">
      <c r="B986" s="0" t="n">
        <f aca="true">NORMSINV(RAND())</f>
        <v>0.615331183617228</v>
      </c>
      <c r="C986" s="0" t="n">
        <f aca="true">NORMSINV(RAND())</f>
        <v>0.006604404374058</v>
      </c>
      <c r="D986" s="0" t="n">
        <f aca="false">$C$7*EXP($C$8*B986)</f>
        <v>98056.3363283177</v>
      </c>
      <c r="E986" s="0" t="n">
        <f aca="false">$C$7*EXP($C$8*B986+$C$9*C986)</f>
        <v>98251.1989761711</v>
      </c>
      <c r="F986" s="0" t="n">
        <f aca="false">IF(D986&gt;=90000,1,0)</f>
        <v>1</v>
      </c>
      <c r="G986" s="0" t="n">
        <f aca="false">IF(E986&gt;=90000,1,0)</f>
        <v>1</v>
      </c>
      <c r="H986" s="0" t="n">
        <f aca="false">IF(E986&gt;=100000,1,0)</f>
        <v>0</v>
      </c>
      <c r="I986" s="0" t="n">
        <f aca="false">Positions!$F$2*(G986-Positions!$G$2)-Positions!$F$3*(H986-Positions!$G$3)-Positions!$F$4*(F986-Positions!$G$4)</f>
        <v>4380</v>
      </c>
      <c r="J986" s="0" t="n">
        <f aca="false">-I986</f>
        <v>-4380</v>
      </c>
    </row>
    <row r="987" customFormat="false" ht="15" hidden="false" customHeight="false" outlineLevel="0" collapsed="false">
      <c r="B987" s="0" t="n">
        <f aca="true">NORMSINV(RAND())</f>
        <v>-1.17229369994443</v>
      </c>
      <c r="C987" s="0" t="n">
        <f aca="true">NORMSINV(RAND())</f>
        <v>-0.0657107376100743</v>
      </c>
      <c r="D987" s="0" t="n">
        <f aca="false">$C$7*EXP($C$8*B987)</f>
        <v>69268.3556791518</v>
      </c>
      <c r="E987" s="0" t="n">
        <f aca="false">$C$7*EXP($C$8*B987+$C$9*C987)</f>
        <v>67913.549503954</v>
      </c>
      <c r="F987" s="0" t="n">
        <f aca="false">IF(D987&gt;=90000,1,0)</f>
        <v>0</v>
      </c>
      <c r="G987" s="0" t="n">
        <f aca="false">IF(E987&gt;=90000,1,0)</f>
        <v>0</v>
      </c>
      <c r="H987" s="0" t="n">
        <f aca="false">IF(E987&gt;=100000,1,0)</f>
        <v>0</v>
      </c>
      <c r="I987" s="0" t="n">
        <f aca="false">Positions!$F$2*(G987-Positions!$G$2)-Positions!$F$3*(H987-Positions!$G$3)-Positions!$F$4*(F987-Positions!$G$4)</f>
        <v>-1620</v>
      </c>
      <c r="J987" s="0" t="n">
        <f aca="false">-I987</f>
        <v>1620</v>
      </c>
    </row>
    <row r="988" customFormat="false" ht="15" hidden="false" customHeight="false" outlineLevel="0" collapsed="false">
      <c r="B988" s="0" t="n">
        <f aca="true">NORMSINV(RAND())</f>
        <v>-0.108917046580818</v>
      </c>
      <c r="C988" s="0" t="n">
        <f aca="true">NORMSINV(RAND())</f>
        <v>-0.2806803093645</v>
      </c>
      <c r="D988" s="0" t="n">
        <f aca="false">$C$7*EXP($C$8*B988)</f>
        <v>85177.0664567431</v>
      </c>
      <c r="E988" s="0" t="n">
        <f aca="false">$C$7*EXP($C$8*B988+$C$9*C988)</f>
        <v>78285.3035798402</v>
      </c>
      <c r="F988" s="0" t="n">
        <f aca="false">IF(D988&gt;=90000,1,0)</f>
        <v>0</v>
      </c>
      <c r="G988" s="0" t="n">
        <f aca="false">IF(E988&gt;=90000,1,0)</f>
        <v>0</v>
      </c>
      <c r="H988" s="0" t="n">
        <f aca="false">IF(E988&gt;=100000,1,0)</f>
        <v>0</v>
      </c>
      <c r="I988" s="0" t="n">
        <f aca="false">Positions!$F$2*(G988-Positions!$G$2)-Positions!$F$3*(H988-Positions!$G$3)-Positions!$F$4*(F988-Positions!$G$4)</f>
        <v>-1620</v>
      </c>
      <c r="J988" s="0" t="n">
        <f aca="false">-I988</f>
        <v>1620</v>
      </c>
    </row>
    <row r="989" customFormat="false" ht="15" hidden="false" customHeight="false" outlineLevel="0" collapsed="false">
      <c r="B989" s="0" t="n">
        <f aca="true">NORMSINV(RAND())</f>
        <v>-0.0252020095693663</v>
      </c>
      <c r="C989" s="0" t="n">
        <f aca="true">NORMSINV(RAND())</f>
        <v>1.21610029832942</v>
      </c>
      <c r="D989" s="0" t="n">
        <f aca="false">$C$7*EXP($C$8*B989)</f>
        <v>86574.7573906255</v>
      </c>
      <c r="E989" s="0" t="n">
        <f aca="false">$C$7*EXP($C$8*B989+$C$9*C989)</f>
        <v>124781.8870338</v>
      </c>
      <c r="F989" s="0" t="n">
        <f aca="false">IF(D989&gt;=90000,1,0)</f>
        <v>0</v>
      </c>
      <c r="G989" s="0" t="n">
        <f aca="false">IF(E989&gt;=90000,1,0)</f>
        <v>1</v>
      </c>
      <c r="H989" s="0" t="n">
        <f aca="false">IF(E989&gt;=100000,1,0)</f>
        <v>1</v>
      </c>
      <c r="I989" s="0" t="n">
        <f aca="false">Positions!$F$2*(G989-Positions!$G$2)-Positions!$F$3*(H989-Positions!$G$3)-Positions!$F$4*(F989-Positions!$G$4)</f>
        <v>2380</v>
      </c>
      <c r="J989" s="0" t="n">
        <f aca="false">-I989</f>
        <v>-2380</v>
      </c>
    </row>
    <row r="990" customFormat="false" ht="15" hidden="false" customHeight="false" outlineLevel="0" collapsed="false">
      <c r="B990" s="0" t="n">
        <f aca="true">NORMSINV(RAND())</f>
        <v>0.333155161068056</v>
      </c>
      <c r="C990" s="0" t="n">
        <f aca="true">NORMSINV(RAND())</f>
        <v>0.3692961184591</v>
      </c>
      <c r="D990" s="0" t="n">
        <f aca="false">$C$7*EXP($C$8*B990)</f>
        <v>92821.7405006699</v>
      </c>
      <c r="E990" s="0" t="n">
        <f aca="false">$C$7*EXP($C$8*B990+$C$9*C990)</f>
        <v>103719.597193153</v>
      </c>
      <c r="F990" s="0" t="n">
        <f aca="false">IF(D990&gt;=90000,1,0)</f>
        <v>1</v>
      </c>
      <c r="G990" s="0" t="n">
        <f aca="false">IF(E990&gt;=90000,1,0)</f>
        <v>1</v>
      </c>
      <c r="H990" s="0" t="n">
        <f aca="false">IF(E990&gt;=100000,1,0)</f>
        <v>1</v>
      </c>
      <c r="I990" s="0" t="n">
        <f aca="false">Positions!$F$2*(G990-Positions!$G$2)-Positions!$F$3*(H990-Positions!$G$3)-Positions!$F$4*(F990-Positions!$G$4)</f>
        <v>-1620</v>
      </c>
      <c r="J990" s="0" t="n">
        <f aca="false">-I990</f>
        <v>1620</v>
      </c>
    </row>
    <row r="991" customFormat="false" ht="15" hidden="false" customHeight="false" outlineLevel="0" collapsed="false">
      <c r="B991" s="0" t="n">
        <f aca="true">NORMSINV(RAND())</f>
        <v>1.1821921589297</v>
      </c>
      <c r="C991" s="0" t="n">
        <f aca="true">NORMSINV(RAND())</f>
        <v>-0.784515780408171</v>
      </c>
      <c r="D991" s="0" t="n">
        <f aca="false">$C$7*EXP($C$8*B991)</f>
        <v>109481.16702071</v>
      </c>
      <c r="E991" s="0" t="n">
        <f aca="false">$C$7*EXP($C$8*B991+$C$9*C991)</f>
        <v>86481.2450299363</v>
      </c>
      <c r="F991" s="0" t="n">
        <f aca="false">IF(D991&gt;=90000,1,0)</f>
        <v>1</v>
      </c>
      <c r="G991" s="0" t="n">
        <f aca="false">IF(E991&gt;=90000,1,0)</f>
        <v>0</v>
      </c>
      <c r="H991" s="0" t="n">
        <f aca="false">IF(E991&gt;=100000,1,0)</f>
        <v>0</v>
      </c>
      <c r="I991" s="0" t="n">
        <f aca="false">Positions!$F$2*(G991-Positions!$G$2)-Positions!$F$3*(H991-Positions!$G$3)-Positions!$F$4*(F991-Positions!$G$4)</f>
        <v>-5620</v>
      </c>
      <c r="J991" s="0" t="n">
        <f aca="false">-I991</f>
        <v>5620</v>
      </c>
    </row>
    <row r="992" customFormat="false" ht="15" hidden="false" customHeight="false" outlineLevel="0" collapsed="false">
      <c r="B992" s="0" t="n">
        <f aca="true">NORMSINV(RAND())</f>
        <v>-0.782192685585229</v>
      </c>
      <c r="C992" s="0" t="n">
        <f aca="true">NORMSINV(RAND())</f>
        <v>-0.14369852681368</v>
      </c>
      <c r="D992" s="0" t="n">
        <f aca="false">$C$7*EXP($C$8*B992)</f>
        <v>74726.3279752194</v>
      </c>
      <c r="E992" s="0" t="n">
        <f aca="false">$C$7*EXP($C$8*B992+$C$9*C992)</f>
        <v>71567.1942710173</v>
      </c>
      <c r="F992" s="0" t="n">
        <f aca="false">IF(D992&gt;=90000,1,0)</f>
        <v>0</v>
      </c>
      <c r="G992" s="0" t="n">
        <f aca="false">IF(E992&gt;=90000,1,0)</f>
        <v>0</v>
      </c>
      <c r="H992" s="0" t="n">
        <f aca="false">IF(E992&gt;=100000,1,0)</f>
        <v>0</v>
      </c>
      <c r="I992" s="0" t="n">
        <f aca="false">Positions!$F$2*(G992-Positions!$G$2)-Positions!$F$3*(H992-Positions!$G$3)-Positions!$F$4*(F992-Positions!$G$4)</f>
        <v>-1620</v>
      </c>
      <c r="J992" s="0" t="n">
        <f aca="false">-I992</f>
        <v>1620</v>
      </c>
    </row>
    <row r="993" customFormat="false" ht="15" hidden="false" customHeight="false" outlineLevel="0" collapsed="false">
      <c r="B993" s="0" t="n">
        <f aca="true">NORMSINV(RAND())</f>
        <v>0.652245352596893</v>
      </c>
      <c r="C993" s="0" t="n">
        <f aca="true">NORMSINV(RAND())</f>
        <v>0.275966936109757</v>
      </c>
      <c r="D993" s="0" t="n">
        <f aca="false">$C$7*EXP($C$8*B993)</f>
        <v>98762.6116672066</v>
      </c>
      <c r="E993" s="0" t="n">
        <f aca="false">$C$7*EXP($C$8*B993+$C$9*C993)</f>
        <v>107304.931065527</v>
      </c>
      <c r="F993" s="0" t="n">
        <f aca="false">IF(D993&gt;=90000,1,0)</f>
        <v>1</v>
      </c>
      <c r="G993" s="0" t="n">
        <f aca="false">IF(E993&gt;=90000,1,0)</f>
        <v>1</v>
      </c>
      <c r="H993" s="0" t="n">
        <f aca="false">IF(E993&gt;=100000,1,0)</f>
        <v>1</v>
      </c>
      <c r="I993" s="0" t="n">
        <f aca="false">Positions!$F$2*(G993-Positions!$G$2)-Positions!$F$3*(H993-Positions!$G$3)-Positions!$F$4*(F993-Positions!$G$4)</f>
        <v>-1620</v>
      </c>
      <c r="J993" s="0" t="n">
        <f aca="false">-I993</f>
        <v>1620</v>
      </c>
    </row>
    <row r="994" customFormat="false" ht="15" hidden="false" customHeight="false" outlineLevel="0" collapsed="false">
      <c r="B994" s="0" t="n">
        <f aca="true">NORMSINV(RAND())</f>
        <v>-0.808935841248981</v>
      </c>
      <c r="C994" s="0" t="n">
        <f aca="true">NORMSINV(RAND())</f>
        <v>0.270243798998559</v>
      </c>
      <c r="D994" s="0" t="n">
        <f aca="false">$C$7*EXP($C$8*B994)</f>
        <v>74338.799487234</v>
      </c>
      <c r="E994" s="0" t="n">
        <f aca="false">$C$7*EXP($C$8*B994+$C$9*C994)</f>
        <v>80629.7864315972</v>
      </c>
      <c r="F994" s="0" t="n">
        <f aca="false">IF(D994&gt;=90000,1,0)</f>
        <v>0</v>
      </c>
      <c r="G994" s="0" t="n">
        <f aca="false">IF(E994&gt;=90000,1,0)</f>
        <v>0</v>
      </c>
      <c r="H994" s="0" t="n">
        <f aca="false">IF(E994&gt;=100000,1,0)</f>
        <v>0</v>
      </c>
      <c r="I994" s="0" t="n">
        <f aca="false">Positions!$F$2*(G994-Positions!$G$2)-Positions!$F$3*(H994-Positions!$G$3)-Positions!$F$4*(F994-Positions!$G$4)</f>
        <v>-1620</v>
      </c>
      <c r="J994" s="0" t="n">
        <f aca="false">-I994</f>
        <v>1620</v>
      </c>
    </row>
    <row r="995" customFormat="false" ht="15" hidden="false" customHeight="false" outlineLevel="0" collapsed="false">
      <c r="B995" s="0" t="n">
        <f aca="true">NORMSINV(RAND())</f>
        <v>-1.68389064708599</v>
      </c>
      <c r="C995" s="0" t="n">
        <f aca="true">NORMSINV(RAND())</f>
        <v>0.40037117119817</v>
      </c>
      <c r="D995" s="0" t="n">
        <f aca="false">$C$7*EXP($C$8*B995)</f>
        <v>62710.0899671227</v>
      </c>
      <c r="E995" s="0" t="n">
        <f aca="false">$C$7*EXP($C$8*B995+$C$9*C995)</f>
        <v>70730.2746082193</v>
      </c>
      <c r="F995" s="0" t="n">
        <f aca="false">IF(D995&gt;=90000,1,0)</f>
        <v>0</v>
      </c>
      <c r="G995" s="0" t="n">
        <f aca="false">IF(E995&gt;=90000,1,0)</f>
        <v>0</v>
      </c>
      <c r="H995" s="0" t="n">
        <f aca="false">IF(E995&gt;=100000,1,0)</f>
        <v>0</v>
      </c>
      <c r="I995" s="0" t="n">
        <f aca="false">Positions!$F$2*(G995-Positions!$G$2)-Positions!$F$3*(H995-Positions!$G$3)-Positions!$F$4*(F995-Positions!$G$4)</f>
        <v>-1620</v>
      </c>
      <c r="J995" s="0" t="n">
        <f aca="false">-I995</f>
        <v>1620</v>
      </c>
    </row>
    <row r="996" customFormat="false" ht="15" hidden="false" customHeight="false" outlineLevel="0" collapsed="false">
      <c r="B996" s="0" t="n">
        <f aca="true">NORMSINV(RAND())</f>
        <v>-1.63927742177402</v>
      </c>
      <c r="C996" s="0" t="n">
        <f aca="true">NORMSINV(RAND())</f>
        <v>1.12434339997331</v>
      </c>
      <c r="D996" s="0" t="n">
        <f aca="false">$C$7*EXP($C$8*B996)</f>
        <v>63256.3907200957</v>
      </c>
      <c r="E996" s="0" t="n">
        <f aca="false">$C$7*EXP($C$8*B996+$C$9*C996)</f>
        <v>88692.3033925658</v>
      </c>
      <c r="F996" s="0" t="n">
        <f aca="false">IF(D996&gt;=90000,1,0)</f>
        <v>0</v>
      </c>
      <c r="G996" s="0" t="n">
        <f aca="false">IF(E996&gt;=90000,1,0)</f>
        <v>0</v>
      </c>
      <c r="H996" s="0" t="n">
        <f aca="false">IF(E996&gt;=100000,1,0)</f>
        <v>0</v>
      </c>
      <c r="I996" s="0" t="n">
        <f aca="false">Positions!$F$2*(G996-Positions!$G$2)-Positions!$F$3*(H996-Positions!$G$3)-Positions!$F$4*(F996-Positions!$G$4)</f>
        <v>-1620</v>
      </c>
      <c r="J996" s="0" t="n">
        <f aca="false">-I996</f>
        <v>1620</v>
      </c>
    </row>
    <row r="997" customFormat="false" ht="15" hidden="false" customHeight="false" outlineLevel="0" collapsed="false">
      <c r="B997" s="0" t="n">
        <f aca="true">NORMSINV(RAND())</f>
        <v>-0.377578095515805</v>
      </c>
      <c r="C997" s="0" t="n">
        <f aca="true">NORMSINV(RAND())</f>
        <v>0.720947433098009</v>
      </c>
      <c r="D997" s="0" t="n">
        <f aca="false">$C$7*EXP($C$8*B997)</f>
        <v>80842.1547547348</v>
      </c>
      <c r="E997" s="0" t="n">
        <f aca="false">$C$7*EXP($C$8*B997+$C$9*C997)</f>
        <v>100405.291838686</v>
      </c>
      <c r="F997" s="0" t="n">
        <f aca="false">IF(D997&gt;=90000,1,0)</f>
        <v>0</v>
      </c>
      <c r="G997" s="0" t="n">
        <f aca="false">IF(E997&gt;=90000,1,0)</f>
        <v>1</v>
      </c>
      <c r="H997" s="0" t="n">
        <f aca="false">IF(E997&gt;=100000,1,0)</f>
        <v>1</v>
      </c>
      <c r="I997" s="0" t="n">
        <f aca="false">Positions!$F$2*(G997-Positions!$G$2)-Positions!$F$3*(H997-Positions!$G$3)-Positions!$F$4*(F997-Positions!$G$4)</f>
        <v>2380</v>
      </c>
      <c r="J997" s="0" t="n">
        <f aca="false">-I997</f>
        <v>-2380</v>
      </c>
    </row>
    <row r="998" customFormat="false" ht="15" hidden="false" customHeight="false" outlineLevel="0" collapsed="false">
      <c r="B998" s="0" t="n">
        <f aca="true">NORMSINV(RAND())</f>
        <v>-0.370759583478711</v>
      </c>
      <c r="C998" s="0" t="n">
        <f aca="true">NORMSINV(RAND())</f>
        <v>-0.185801132194586</v>
      </c>
      <c r="D998" s="0" t="n">
        <f aca="false">$C$7*EXP($C$8*B998)</f>
        <v>80949.3958620171</v>
      </c>
      <c r="E998" s="0" t="n">
        <f aca="false">$C$7*EXP($C$8*B998+$C$9*C998)</f>
        <v>76552.1729647656</v>
      </c>
      <c r="F998" s="0" t="n">
        <f aca="false">IF(D998&gt;=90000,1,0)</f>
        <v>0</v>
      </c>
      <c r="G998" s="0" t="n">
        <f aca="false">IF(E998&gt;=90000,1,0)</f>
        <v>0</v>
      </c>
      <c r="H998" s="0" t="n">
        <f aca="false">IF(E998&gt;=100000,1,0)</f>
        <v>0</v>
      </c>
      <c r="I998" s="0" t="n">
        <f aca="false">Positions!$F$2*(G998-Positions!$G$2)-Positions!$F$3*(H998-Positions!$G$3)-Positions!$F$4*(F998-Positions!$G$4)</f>
        <v>-1620</v>
      </c>
      <c r="J998" s="0" t="n">
        <f aca="false">-I998</f>
        <v>1620</v>
      </c>
    </row>
    <row r="999" customFormat="false" ht="15" hidden="false" customHeight="false" outlineLevel="0" collapsed="false">
      <c r="B999" s="0" t="n">
        <f aca="true">NORMSINV(RAND())</f>
        <v>-1.73597647376678</v>
      </c>
      <c r="C999" s="0" t="n">
        <f aca="true">NORMSINV(RAND())</f>
        <v>0.547635683036668</v>
      </c>
      <c r="D999" s="0" t="n">
        <f aca="false">$C$7*EXP($C$8*B999)</f>
        <v>62078.2519281114</v>
      </c>
      <c r="E999" s="0" t="n">
        <f aca="false">$C$7*EXP($C$8*B999+$C$9*C999)</f>
        <v>73186.7706273301</v>
      </c>
      <c r="F999" s="0" t="n">
        <f aca="false">IF(D999&gt;=90000,1,0)</f>
        <v>0</v>
      </c>
      <c r="G999" s="0" t="n">
        <f aca="false">IF(E999&gt;=90000,1,0)</f>
        <v>0</v>
      </c>
      <c r="H999" s="0" t="n">
        <f aca="false">IF(E999&gt;=100000,1,0)</f>
        <v>0</v>
      </c>
      <c r="I999" s="0" t="n">
        <f aca="false">Positions!$F$2*(G999-Positions!$G$2)-Positions!$F$3*(H999-Positions!$G$3)-Positions!$F$4*(F999-Positions!$G$4)</f>
        <v>-1620</v>
      </c>
      <c r="J999" s="0" t="n">
        <f aca="false">-I999</f>
        <v>1620</v>
      </c>
    </row>
    <row r="1000" customFormat="false" ht="15" hidden="false" customHeight="false" outlineLevel="0" collapsed="false">
      <c r="B1000" s="0" t="n">
        <f aca="true">NORMSINV(RAND())</f>
        <v>-1.03987319978701</v>
      </c>
      <c r="C1000" s="0" t="n">
        <f aca="true">NORMSINV(RAND())</f>
        <v>-1.31892715128777</v>
      </c>
      <c r="D1000" s="0" t="n">
        <f aca="false">$C$7*EXP($C$8*B1000)</f>
        <v>71074.8581419913</v>
      </c>
      <c r="E1000" s="0" t="n">
        <f aca="false">$C$7*EXP($C$8*B1000+$C$9*C1000)</f>
        <v>47811.4403986207</v>
      </c>
      <c r="F1000" s="0" t="n">
        <f aca="false">IF(D1000&gt;=90000,1,0)</f>
        <v>0</v>
      </c>
      <c r="G1000" s="0" t="n">
        <f aca="false">IF(E1000&gt;=90000,1,0)</f>
        <v>0</v>
      </c>
      <c r="H1000" s="0" t="n">
        <f aca="false">IF(E1000&gt;=100000,1,0)</f>
        <v>0</v>
      </c>
      <c r="I1000" s="0" t="n">
        <f aca="false">Positions!$F$2*(G1000-Positions!$G$2)-Positions!$F$3*(H1000-Positions!$G$3)-Positions!$F$4*(F1000-Positions!$G$4)</f>
        <v>-1620</v>
      </c>
      <c r="J1000" s="0" t="n">
        <f aca="false">-I1000</f>
        <v>1620</v>
      </c>
    </row>
    <row r="1001" customFormat="false" ht="15" hidden="false" customHeight="false" outlineLevel="0" collapsed="false">
      <c r="B1001" s="0" t="n">
        <f aca="true">NORMSINV(RAND())</f>
        <v>-0.218995933668104</v>
      </c>
      <c r="C1001" s="0" t="n">
        <f aca="true">NORMSINV(RAND())</f>
        <v>-0.663550518932628</v>
      </c>
      <c r="D1001" s="0" t="n">
        <f aca="false">$C$7*EXP($C$8*B1001)</f>
        <v>83373.4941456692</v>
      </c>
      <c r="E1001" s="0" t="n">
        <f aca="false">$C$7*EXP($C$8*B1001+$C$9*C1001)</f>
        <v>68297.11695526</v>
      </c>
      <c r="F1001" s="0" t="n">
        <f aca="false">IF(D1001&gt;=90000,1,0)</f>
        <v>0</v>
      </c>
      <c r="G1001" s="0" t="n">
        <f aca="false">IF(E1001&gt;=90000,1,0)</f>
        <v>0</v>
      </c>
      <c r="H1001" s="0" t="n">
        <f aca="false">IF(E1001&gt;=100000,1,0)</f>
        <v>0</v>
      </c>
      <c r="I1001" s="0" t="n">
        <f aca="false">Positions!$F$2*(G1001-Positions!$G$2)-Positions!$F$3*(H1001-Positions!$G$3)-Positions!$F$4*(F1001-Positions!$G$4)</f>
        <v>-1620</v>
      </c>
      <c r="J1001" s="0" t="n">
        <f aca="false">-I1001</f>
        <v>1620</v>
      </c>
    </row>
    <row r="1002" customFormat="false" ht="15" hidden="false" customHeight="false" outlineLevel="0" collapsed="false">
      <c r="B1002" s="0" t="n">
        <f aca="true">NORMSINV(RAND())</f>
        <v>0.537293299995672</v>
      </c>
      <c r="C1002" s="0" t="n">
        <f aca="true">NORMSINV(RAND())</f>
        <v>-0.607923097065504</v>
      </c>
      <c r="D1002" s="0" t="n">
        <f aca="false">$C$7*EXP($C$8*B1002)</f>
        <v>96579.8256633195</v>
      </c>
      <c r="E1002" s="0" t="n">
        <f aca="false">$C$7*EXP($C$8*B1002+$C$9*C1002)</f>
        <v>80449.4113456729</v>
      </c>
      <c r="F1002" s="0" t="n">
        <f aca="false">IF(D1002&gt;=90000,1,0)</f>
        <v>1</v>
      </c>
      <c r="G1002" s="0" t="n">
        <f aca="false">IF(E1002&gt;=90000,1,0)</f>
        <v>0</v>
      </c>
      <c r="H1002" s="0" t="n">
        <f aca="false">IF(E1002&gt;=100000,1,0)</f>
        <v>0</v>
      </c>
      <c r="I1002" s="0" t="n">
        <f aca="false">Positions!$F$2*(G1002-Positions!$G$2)-Positions!$F$3*(H1002-Positions!$G$3)-Positions!$F$4*(F1002-Positions!$G$4)</f>
        <v>-5620</v>
      </c>
      <c r="J1002" s="0" t="n">
        <f aca="false">-I1002</f>
        <v>5620</v>
      </c>
    </row>
    <row r="1003" customFormat="false" ht="15" hidden="false" customHeight="false" outlineLevel="0" collapsed="false">
      <c r="B1003" s="0" t="n">
        <f aca="true">NORMSINV(RAND())</f>
        <v>-0.387826997623303</v>
      </c>
      <c r="C1003" s="0" t="n">
        <f aca="true">NORMSINV(RAND())</f>
        <v>0.8519051619017</v>
      </c>
      <c r="D1003" s="0" t="n">
        <f aca="false">$C$7*EXP($C$8*B1003)</f>
        <v>80681.2279061318</v>
      </c>
      <c r="E1003" s="0" t="n">
        <f aca="false">$C$7*EXP($C$8*B1003+$C$9*C1003)</f>
        <v>104228.761569895</v>
      </c>
      <c r="F1003" s="0" t="n">
        <f aca="false">IF(D1003&gt;=90000,1,0)</f>
        <v>0</v>
      </c>
      <c r="G1003" s="0" t="n">
        <f aca="false">IF(E1003&gt;=90000,1,0)</f>
        <v>1</v>
      </c>
      <c r="H1003" s="0" t="n">
        <f aca="false">IF(E1003&gt;=100000,1,0)</f>
        <v>1</v>
      </c>
      <c r="I1003" s="0" t="n">
        <f aca="false">Positions!$F$2*(G1003-Positions!$G$2)-Positions!$F$3*(H1003-Positions!$G$3)-Positions!$F$4*(F1003-Positions!$G$4)</f>
        <v>2380</v>
      </c>
      <c r="J1003" s="0" t="n">
        <f aca="false">-I1003</f>
        <v>-2380</v>
      </c>
    </row>
    <row r="1004" customFormat="false" ht="15" hidden="false" customHeight="false" outlineLevel="0" collapsed="false">
      <c r="B1004" s="0" t="n">
        <f aca="true">NORMSINV(RAND())</f>
        <v>-0.154154816180826</v>
      </c>
      <c r="C1004" s="0" t="n">
        <f aca="true">NORMSINV(RAND())</f>
        <v>0.321708208903706</v>
      </c>
      <c r="D1004" s="0" t="n">
        <f aca="false">$C$7*EXP($C$8*B1004)</f>
        <v>84431.1996102942</v>
      </c>
      <c r="E1004" s="0" t="n">
        <f aca="false">$C$7*EXP($C$8*B1004+$C$9*C1004)</f>
        <v>93003.980366656</v>
      </c>
      <c r="F1004" s="0" t="n">
        <f aca="false">IF(D1004&gt;=90000,1,0)</f>
        <v>0</v>
      </c>
      <c r="G1004" s="0" t="n">
        <f aca="false">IF(E1004&gt;=90000,1,0)</f>
        <v>1</v>
      </c>
      <c r="H1004" s="0" t="n">
        <f aca="false">IF(E1004&gt;=100000,1,0)</f>
        <v>0</v>
      </c>
      <c r="I1004" s="0" t="n">
        <f aca="false">Positions!$F$2*(G1004-Positions!$G$2)-Positions!$F$3*(H1004-Positions!$G$3)-Positions!$F$4*(F1004-Positions!$G$4)</f>
        <v>8380</v>
      </c>
      <c r="J1004" s="0" t="n">
        <f aca="false">-I1004</f>
        <v>-8380</v>
      </c>
    </row>
    <row r="1005" customFormat="false" ht="15" hidden="false" customHeight="false" outlineLevel="0" collapsed="false">
      <c r="B1005" s="0" t="n">
        <f aca="true">NORMSINV(RAND())</f>
        <v>-0.829172551692082</v>
      </c>
      <c r="C1005" s="0" t="n">
        <f aca="true">NORMSINV(RAND())</f>
        <v>1.03243260478816</v>
      </c>
      <c r="D1005" s="0" t="n">
        <f aca="false">$C$7*EXP($C$8*B1005)</f>
        <v>74046.8906234525</v>
      </c>
      <c r="E1005" s="0" t="n">
        <f aca="false">$C$7*EXP($C$8*B1005+$C$9*C1005)</f>
        <v>100992.59248082</v>
      </c>
      <c r="F1005" s="0" t="n">
        <f aca="false">IF(D1005&gt;=90000,1,0)</f>
        <v>0</v>
      </c>
      <c r="G1005" s="0" t="n">
        <f aca="false">IF(E1005&gt;=90000,1,0)</f>
        <v>1</v>
      </c>
      <c r="H1005" s="0" t="n">
        <f aca="false">IF(E1005&gt;=100000,1,0)</f>
        <v>1</v>
      </c>
      <c r="I1005" s="0" t="n">
        <f aca="false">Positions!$F$2*(G1005-Positions!$G$2)-Positions!$F$3*(H1005-Positions!$G$3)-Positions!$F$4*(F1005-Positions!$G$4)</f>
        <v>2380</v>
      </c>
      <c r="J1005" s="0" t="n">
        <f aca="false">-I1005</f>
        <v>-2380</v>
      </c>
    </row>
    <row r="1006" customFormat="false" ht="15" hidden="false" customHeight="false" outlineLevel="0" collapsed="false">
      <c r="B1006" s="0" t="n">
        <f aca="true">NORMSINV(RAND())</f>
        <v>-0.918253335359205</v>
      </c>
      <c r="C1006" s="0" t="n">
        <f aca="true">NORMSINV(RAND())</f>
        <v>1.25508925646421</v>
      </c>
      <c r="D1006" s="0" t="n">
        <f aca="false">$C$7*EXP($C$8*B1006)</f>
        <v>72775.4931371196</v>
      </c>
      <c r="E1006" s="0" t="n">
        <f aca="false">$C$7*EXP($C$8*B1006+$C$9*C1006)</f>
        <v>106129.319386826</v>
      </c>
      <c r="F1006" s="0" t="n">
        <f aca="false">IF(D1006&gt;=90000,1,0)</f>
        <v>0</v>
      </c>
      <c r="G1006" s="0" t="n">
        <f aca="false">IF(E1006&gt;=90000,1,0)</f>
        <v>1</v>
      </c>
      <c r="H1006" s="0" t="n">
        <f aca="false">IF(E1006&gt;=100000,1,0)</f>
        <v>1</v>
      </c>
      <c r="I1006" s="0" t="n">
        <f aca="false">Positions!$F$2*(G1006-Positions!$G$2)-Positions!$F$3*(H1006-Positions!$G$3)-Positions!$F$4*(F1006-Positions!$G$4)</f>
        <v>2380</v>
      </c>
      <c r="J1006" s="0" t="n">
        <f aca="false">-I1006</f>
        <v>-2380</v>
      </c>
    </row>
    <row r="1007" customFormat="false" ht="15" hidden="false" customHeight="false" outlineLevel="0" collapsed="false">
      <c r="B1007" s="0" t="n">
        <f aca="true">NORMSINV(RAND())</f>
        <v>-0.640748201790383</v>
      </c>
      <c r="C1007" s="0" t="n">
        <f aca="true">NORMSINV(RAND())</f>
        <v>-0.378629793812811</v>
      </c>
      <c r="D1007" s="0" t="n">
        <f aca="false">$C$7*EXP($C$8*B1007)</f>
        <v>76809.8149020069</v>
      </c>
      <c r="E1007" s="0" t="n">
        <f aca="false">$C$7*EXP($C$8*B1007+$C$9*C1007)</f>
        <v>68546.7874718196</v>
      </c>
      <c r="F1007" s="0" t="n">
        <f aca="false">IF(D1007&gt;=90000,1,0)</f>
        <v>0</v>
      </c>
      <c r="G1007" s="0" t="n">
        <f aca="false">IF(E1007&gt;=90000,1,0)</f>
        <v>0</v>
      </c>
      <c r="H1007" s="0" t="n">
        <f aca="false">IF(E1007&gt;=100000,1,0)</f>
        <v>0</v>
      </c>
      <c r="I1007" s="0" t="n">
        <f aca="false">Positions!$F$2*(G1007-Positions!$G$2)-Positions!$F$3*(H1007-Positions!$G$3)-Positions!$F$4*(F1007-Positions!$G$4)</f>
        <v>-1620</v>
      </c>
      <c r="J1007" s="0" t="n">
        <f aca="false">-I1007</f>
        <v>1620</v>
      </c>
    </row>
    <row r="1008" customFormat="false" ht="15" hidden="false" customHeight="false" outlineLevel="0" collapsed="false">
      <c r="B1008" s="0" t="n">
        <f aca="true">NORMSINV(RAND())</f>
        <v>-0.0249865874426269</v>
      </c>
      <c r="C1008" s="0" t="n">
        <f aca="true">NORMSINV(RAND())</f>
        <v>-1.06764047513428</v>
      </c>
      <c r="D1008" s="0" t="n">
        <f aca="false">$C$7*EXP($C$8*B1008)</f>
        <v>86578.3834639925</v>
      </c>
      <c r="E1008" s="0" t="n">
        <f aca="false">$C$7*EXP($C$8*B1008+$C$9*C1008)</f>
        <v>62810.2378521614</v>
      </c>
      <c r="F1008" s="0" t="n">
        <f aca="false">IF(D1008&gt;=90000,1,0)</f>
        <v>0</v>
      </c>
      <c r="G1008" s="0" t="n">
        <f aca="false">IF(E1008&gt;=90000,1,0)</f>
        <v>0</v>
      </c>
      <c r="H1008" s="0" t="n">
        <f aca="false">IF(E1008&gt;=100000,1,0)</f>
        <v>0</v>
      </c>
      <c r="I1008" s="0" t="n">
        <f aca="false">Positions!$F$2*(G1008-Positions!$G$2)-Positions!$F$3*(H1008-Positions!$G$3)-Positions!$F$4*(F1008-Positions!$G$4)</f>
        <v>-1620</v>
      </c>
      <c r="J1008" s="0" t="n">
        <f aca="false">-I1008</f>
        <v>1620</v>
      </c>
    </row>
    <row r="1009" customFormat="false" ht="15" hidden="false" customHeight="false" outlineLevel="0" collapsed="false">
      <c r="B1009" s="0" t="n">
        <f aca="true">NORMSINV(RAND())</f>
        <v>0.301002890512573</v>
      </c>
      <c r="C1009" s="0" t="n">
        <f aca="true">NORMSINV(RAND())</f>
        <v>-0.87968273540465</v>
      </c>
      <c r="D1009" s="0" t="n">
        <f aca="false">$C$7*EXP($C$8*B1009)</f>
        <v>92243.3108463668</v>
      </c>
      <c r="E1009" s="0" t="n">
        <f aca="false">$C$7*EXP($C$8*B1009+$C$9*C1009)</f>
        <v>70809.8181581294</v>
      </c>
      <c r="F1009" s="0" t="n">
        <f aca="false">IF(D1009&gt;=90000,1,0)</f>
        <v>1</v>
      </c>
      <c r="G1009" s="0" t="n">
        <f aca="false">IF(E1009&gt;=90000,1,0)</f>
        <v>0</v>
      </c>
      <c r="H1009" s="0" t="n">
        <f aca="false">IF(E1009&gt;=100000,1,0)</f>
        <v>0</v>
      </c>
      <c r="I1009" s="0" t="n">
        <f aca="false">Positions!$F$2*(G1009-Positions!$G$2)-Positions!$F$3*(H1009-Positions!$G$3)-Positions!$F$4*(F1009-Positions!$G$4)</f>
        <v>-5620</v>
      </c>
      <c r="J1009" s="0" t="n">
        <f aca="false">-I1009</f>
        <v>5620</v>
      </c>
    </row>
    <row r="1010" customFormat="false" ht="15" hidden="false" customHeight="false" outlineLevel="0" collapsed="false">
      <c r="B1010" s="0" t="n">
        <f aca="true">NORMSINV(RAND())</f>
        <v>-1.22934987316571</v>
      </c>
      <c r="C1010" s="0" t="n">
        <f aca="true">NORMSINV(RAND())</f>
        <v>0.22359887405108</v>
      </c>
      <c r="D1010" s="0" t="n">
        <f aca="false">$C$7*EXP($C$8*B1010)</f>
        <v>68504.2088184903</v>
      </c>
      <c r="E1010" s="0" t="n">
        <f aca="false">$C$7*EXP($C$8*B1010+$C$9*C1010)</f>
        <v>73266.8952834231</v>
      </c>
      <c r="F1010" s="0" t="n">
        <f aca="false">IF(D1010&gt;=90000,1,0)</f>
        <v>0</v>
      </c>
      <c r="G1010" s="0" t="n">
        <f aca="false">IF(E1010&gt;=90000,1,0)</f>
        <v>0</v>
      </c>
      <c r="H1010" s="0" t="n">
        <f aca="false">IF(E1010&gt;=100000,1,0)</f>
        <v>0</v>
      </c>
      <c r="I1010" s="0" t="n">
        <f aca="false">Positions!$F$2*(G1010-Positions!$G$2)-Positions!$F$3*(H1010-Positions!$G$3)-Positions!$F$4*(F1010-Positions!$G$4)</f>
        <v>-1620</v>
      </c>
      <c r="J1010" s="0" t="n">
        <f aca="false">-I1010</f>
        <v>1620</v>
      </c>
    </row>
    <row r="1011" customFormat="false" ht="15" hidden="false" customHeight="false" outlineLevel="0" collapsed="false">
      <c r="B1011" s="0" t="n">
        <f aca="true">NORMSINV(RAND())</f>
        <v>-0.235494507351607</v>
      </c>
      <c r="C1011" s="0" t="n">
        <f aca="true">NORMSINV(RAND())</f>
        <v>-0.495089490889704</v>
      </c>
      <c r="D1011" s="0" t="n">
        <f aca="false">$C$7*EXP($C$8*B1011)</f>
        <v>83106.4863453987</v>
      </c>
      <c r="E1011" s="0" t="n">
        <f aca="false">$C$7*EXP($C$8*B1011+$C$9*C1011)</f>
        <v>71614.6132643624</v>
      </c>
      <c r="F1011" s="0" t="n">
        <f aca="false">IF(D1011&gt;=90000,1,0)</f>
        <v>0</v>
      </c>
      <c r="G1011" s="0" t="n">
        <f aca="false">IF(E1011&gt;=90000,1,0)</f>
        <v>0</v>
      </c>
      <c r="H1011" s="0" t="n">
        <f aca="false">IF(E1011&gt;=100000,1,0)</f>
        <v>0</v>
      </c>
      <c r="I1011" s="0" t="n">
        <f aca="false">Positions!$F$2*(G1011-Positions!$G$2)-Positions!$F$3*(H1011-Positions!$G$3)-Positions!$F$4*(F1011-Positions!$G$4)</f>
        <v>-1620</v>
      </c>
      <c r="J1011" s="0" t="n">
        <f aca="false">-I1011</f>
        <v>1620</v>
      </c>
    </row>
    <row r="1012" customFormat="false" ht="15" hidden="false" customHeight="false" outlineLevel="0" collapsed="false">
      <c r="B1012" s="0" t="n">
        <f aca="true">NORMSINV(RAND())</f>
        <v>-0.124772970042804</v>
      </c>
      <c r="C1012" s="0" t="n">
        <f aca="true">NORMSINV(RAND())</f>
        <v>1.1327168213148</v>
      </c>
      <c r="D1012" s="0" t="n">
        <f aca="false">$C$7*EXP($C$8*B1012)</f>
        <v>84914.8916950049</v>
      </c>
      <c r="E1012" s="0" t="n">
        <f aca="false">$C$7*EXP($C$8*B1012+$C$9*C1012)</f>
        <v>119359.921516244</v>
      </c>
      <c r="F1012" s="0" t="n">
        <f aca="false">IF(D1012&gt;=90000,1,0)</f>
        <v>0</v>
      </c>
      <c r="G1012" s="0" t="n">
        <f aca="false">IF(E1012&gt;=90000,1,0)</f>
        <v>1</v>
      </c>
      <c r="H1012" s="0" t="n">
        <f aca="false">IF(E1012&gt;=100000,1,0)</f>
        <v>1</v>
      </c>
      <c r="I1012" s="0" t="n">
        <f aca="false">Positions!$F$2*(G1012-Positions!$G$2)-Positions!$F$3*(H1012-Positions!$G$3)-Positions!$F$4*(F1012-Positions!$G$4)</f>
        <v>2380</v>
      </c>
      <c r="J1012" s="0" t="n">
        <f aca="false">-I1012</f>
        <v>-2380</v>
      </c>
    </row>
    <row r="1013" customFormat="false" ht="15" hidden="false" customHeight="false" outlineLevel="0" collapsed="false">
      <c r="B1013" s="0" t="n">
        <f aca="true">NORMSINV(RAND())</f>
        <v>-0.24079403375763</v>
      </c>
      <c r="C1013" s="0" t="n">
        <f aca="true">NORMSINV(RAND())</f>
        <v>0.665711832599268</v>
      </c>
      <c r="D1013" s="0" t="n">
        <f aca="false">$C$7*EXP($C$8*B1013)</f>
        <v>83020.9020333465</v>
      </c>
      <c r="E1013" s="0" t="n">
        <f aca="false">$C$7*EXP($C$8*B1013+$C$9*C1013)</f>
        <v>101413.375026045</v>
      </c>
      <c r="F1013" s="0" t="n">
        <f aca="false">IF(D1013&gt;=90000,1,0)</f>
        <v>0</v>
      </c>
      <c r="G1013" s="0" t="n">
        <f aca="false">IF(E1013&gt;=90000,1,0)</f>
        <v>1</v>
      </c>
      <c r="H1013" s="0" t="n">
        <f aca="false">IF(E1013&gt;=100000,1,0)</f>
        <v>1</v>
      </c>
      <c r="I1013" s="0" t="n">
        <f aca="false">Positions!$F$2*(G1013-Positions!$G$2)-Positions!$F$3*(H1013-Positions!$G$3)-Positions!$F$4*(F1013-Positions!$G$4)</f>
        <v>2380</v>
      </c>
      <c r="J1013" s="0" t="n">
        <f aca="false">-I1013</f>
        <v>-2380</v>
      </c>
    </row>
    <row r="1014" customFormat="false" ht="15" hidden="false" customHeight="false" outlineLevel="0" collapsed="false">
      <c r="B1014" s="0" t="n">
        <f aca="true">NORMSINV(RAND())</f>
        <v>-0.782722717065696</v>
      </c>
      <c r="C1014" s="0" t="n">
        <f aca="true">NORMSINV(RAND())</f>
        <v>0.597512872071017</v>
      </c>
      <c r="D1014" s="0" t="n">
        <f aca="false">$C$7*EXP($C$8*B1014)</f>
        <v>74718.6278315293</v>
      </c>
      <c r="E1014" s="0" t="n">
        <f aca="false">$C$7*EXP($C$8*B1014+$C$9*C1014)</f>
        <v>89419.7380318963</v>
      </c>
      <c r="F1014" s="0" t="n">
        <f aca="false">IF(D1014&gt;=90000,1,0)</f>
        <v>0</v>
      </c>
      <c r="G1014" s="0" t="n">
        <f aca="false">IF(E1014&gt;=90000,1,0)</f>
        <v>0</v>
      </c>
      <c r="H1014" s="0" t="n">
        <f aca="false">IF(E1014&gt;=100000,1,0)</f>
        <v>0</v>
      </c>
      <c r="I1014" s="0" t="n">
        <f aca="false">Positions!$F$2*(G1014-Positions!$G$2)-Positions!$F$3*(H1014-Positions!$G$3)-Positions!$F$4*(F1014-Positions!$G$4)</f>
        <v>-1620</v>
      </c>
      <c r="J1014" s="0" t="n">
        <f aca="false">-I1014</f>
        <v>1620</v>
      </c>
    </row>
    <row r="1015" customFormat="false" ht="15" hidden="false" customHeight="false" outlineLevel="0" collapsed="false">
      <c r="B1015" s="0" t="n">
        <f aca="true">NORMSINV(RAND())</f>
        <v>1.21527678796595</v>
      </c>
      <c r="C1015" s="0" t="n">
        <f aca="true">NORMSINV(RAND())</f>
        <v>-0.50837570683475</v>
      </c>
      <c r="D1015" s="0" t="n">
        <f aca="false">$C$7*EXP($C$8*B1015)</f>
        <v>110187.662051171</v>
      </c>
      <c r="E1015" s="0" t="n">
        <f aca="false">$C$7*EXP($C$8*B1015+$C$9*C1015)</f>
        <v>94572.5720323387</v>
      </c>
      <c r="F1015" s="0" t="n">
        <f aca="false">IF(D1015&gt;=90000,1,0)</f>
        <v>1</v>
      </c>
      <c r="G1015" s="0" t="n">
        <f aca="false">IF(E1015&gt;=90000,1,0)</f>
        <v>1</v>
      </c>
      <c r="H1015" s="0" t="n">
        <f aca="false">IF(E1015&gt;=100000,1,0)</f>
        <v>0</v>
      </c>
      <c r="I1015" s="0" t="n">
        <f aca="false">Positions!$F$2*(G1015-Positions!$G$2)-Positions!$F$3*(H1015-Positions!$G$3)-Positions!$F$4*(F1015-Positions!$G$4)</f>
        <v>4380</v>
      </c>
      <c r="J1015" s="0" t="n">
        <f aca="false">-I1015</f>
        <v>-4380</v>
      </c>
    </row>
    <row r="1016" customFormat="false" ht="15" hidden="false" customHeight="false" outlineLevel="0" collapsed="false">
      <c r="B1016" s="0" t="n">
        <f aca="true">NORMSINV(RAND())</f>
        <v>0.22989055542066</v>
      </c>
      <c r="C1016" s="0" t="n">
        <f aca="true">NORMSINV(RAND())</f>
        <v>-0.165054803626574</v>
      </c>
      <c r="D1016" s="0" t="n">
        <f aca="false">$C$7*EXP($C$8*B1016)</f>
        <v>90976.7474206579</v>
      </c>
      <c r="E1016" s="0" t="n">
        <f aca="false">$C$7*EXP($C$8*B1016+$C$9*C1016)</f>
        <v>86573.0508370772</v>
      </c>
      <c r="F1016" s="0" t="n">
        <f aca="false">IF(D1016&gt;=90000,1,0)</f>
        <v>1</v>
      </c>
      <c r="G1016" s="0" t="n">
        <f aca="false">IF(E1016&gt;=90000,1,0)</f>
        <v>0</v>
      </c>
      <c r="H1016" s="0" t="n">
        <f aca="false">IF(E1016&gt;=100000,1,0)</f>
        <v>0</v>
      </c>
      <c r="I1016" s="0" t="n">
        <f aca="false">Positions!$F$2*(G1016-Positions!$G$2)-Positions!$F$3*(H1016-Positions!$G$3)-Positions!$F$4*(F1016-Positions!$G$4)</f>
        <v>-5620</v>
      </c>
      <c r="J1016" s="0" t="n">
        <f aca="false">-I1016</f>
        <v>5620</v>
      </c>
    </row>
    <row r="1017" customFormat="false" ht="15" hidden="false" customHeight="false" outlineLevel="0" collapsed="false">
      <c r="B1017" s="0" t="n">
        <f aca="true">NORMSINV(RAND())</f>
        <v>1.50619364979585</v>
      </c>
      <c r="C1017" s="0" t="n">
        <f aca="true">NORMSINV(RAND())</f>
        <v>-0.24528689381272</v>
      </c>
      <c r="D1017" s="0" t="n">
        <f aca="false">$C$7*EXP($C$8*B1017)</f>
        <v>116599.575496978</v>
      </c>
      <c r="E1017" s="0" t="n">
        <f aca="false">$C$7*EXP($C$8*B1017+$C$9*C1017)</f>
        <v>108311.630509152</v>
      </c>
      <c r="F1017" s="0" t="n">
        <f aca="false">IF(D1017&gt;=90000,1,0)</f>
        <v>1</v>
      </c>
      <c r="G1017" s="0" t="n">
        <f aca="false">IF(E1017&gt;=90000,1,0)</f>
        <v>1</v>
      </c>
      <c r="H1017" s="0" t="n">
        <f aca="false">IF(E1017&gt;=100000,1,0)</f>
        <v>1</v>
      </c>
      <c r="I1017" s="0" t="n">
        <f aca="false">Positions!$F$2*(G1017-Positions!$G$2)-Positions!$F$3*(H1017-Positions!$G$3)-Positions!$F$4*(F1017-Positions!$G$4)</f>
        <v>-1620</v>
      </c>
      <c r="J1017" s="0" t="n">
        <f aca="false">-I1017</f>
        <v>1620</v>
      </c>
    </row>
    <row r="1018" customFormat="false" ht="15" hidden="false" customHeight="false" outlineLevel="0" collapsed="false">
      <c r="B1018" s="0" t="n">
        <f aca="true">NORMSINV(RAND())</f>
        <v>1.13948370355782</v>
      </c>
      <c r="C1018" s="0" t="n">
        <f aca="true">NORMSINV(RAND())</f>
        <v>0.890916072124728</v>
      </c>
      <c r="D1018" s="0" t="n">
        <f aca="false">$C$7*EXP($C$8*B1018)</f>
        <v>108575.856944412</v>
      </c>
      <c r="E1018" s="0" t="n">
        <f aca="false">$C$7*EXP($C$8*B1018+$C$9*C1018)</f>
        <v>141919.203870116</v>
      </c>
      <c r="F1018" s="0" t="n">
        <f aca="false">IF(D1018&gt;=90000,1,0)</f>
        <v>1</v>
      </c>
      <c r="G1018" s="0" t="n">
        <f aca="false">IF(E1018&gt;=90000,1,0)</f>
        <v>1</v>
      </c>
      <c r="H1018" s="0" t="n">
        <f aca="false">IF(E1018&gt;=100000,1,0)</f>
        <v>1</v>
      </c>
      <c r="I1018" s="0" t="n">
        <f aca="false">Positions!$F$2*(G1018-Positions!$G$2)-Positions!$F$3*(H1018-Positions!$G$3)-Positions!$F$4*(F1018-Positions!$G$4)</f>
        <v>-1620</v>
      </c>
      <c r="J1018" s="0" t="n">
        <f aca="false">-I1018</f>
        <v>1620</v>
      </c>
    </row>
    <row r="1019" customFormat="false" ht="15" hidden="false" customHeight="false" outlineLevel="0" collapsed="false">
      <c r="B1019" s="0" t="n">
        <f aca="true">NORMSINV(RAND())</f>
        <v>-0.848548293912296</v>
      </c>
      <c r="C1019" s="0" t="n">
        <f aca="true">NORMSINV(RAND())</f>
        <v>-0.34276640505919</v>
      </c>
      <c r="D1019" s="0" t="n">
        <f aca="false">$C$7*EXP($C$8*B1019)</f>
        <v>73768.4751803217</v>
      </c>
      <c r="E1019" s="0" t="n">
        <f aca="false">$C$7*EXP($C$8*B1019+$C$9*C1019)</f>
        <v>66546.1770661665</v>
      </c>
      <c r="F1019" s="0" t="n">
        <f aca="false">IF(D1019&gt;=90000,1,0)</f>
        <v>0</v>
      </c>
      <c r="G1019" s="0" t="n">
        <f aca="false">IF(E1019&gt;=90000,1,0)</f>
        <v>0</v>
      </c>
      <c r="H1019" s="0" t="n">
        <f aca="false">IF(E1019&gt;=100000,1,0)</f>
        <v>0</v>
      </c>
      <c r="I1019" s="0" t="n">
        <f aca="false">Positions!$F$2*(G1019-Positions!$G$2)-Positions!$F$3*(H1019-Positions!$G$3)-Positions!$F$4*(F1019-Positions!$G$4)</f>
        <v>-1620</v>
      </c>
      <c r="J1019" s="0" t="n">
        <f aca="false">-I1019</f>
        <v>1620</v>
      </c>
    </row>
    <row r="1020" customFormat="false" ht="15" hidden="false" customHeight="false" outlineLevel="0" collapsed="false">
      <c r="B1020" s="0" t="n">
        <f aca="true">NORMSINV(RAND())</f>
        <v>1.18348914453008</v>
      </c>
      <c r="C1020" s="0" t="n">
        <f aca="true">NORMSINV(RAND())</f>
        <v>0.0162611813692871</v>
      </c>
      <c r="D1020" s="0" t="n">
        <f aca="false">$C$7*EXP($C$8*B1020)</f>
        <v>109508.777581661</v>
      </c>
      <c r="E1020" s="0" t="n">
        <f aca="false">$C$7*EXP($C$8*B1020+$C$9*C1020)</f>
        <v>110045.37799892</v>
      </c>
      <c r="F1020" s="0" t="n">
        <f aca="false">IF(D1020&gt;=90000,1,0)</f>
        <v>1</v>
      </c>
      <c r="G1020" s="0" t="n">
        <f aca="false">IF(E1020&gt;=90000,1,0)</f>
        <v>1</v>
      </c>
      <c r="H1020" s="0" t="n">
        <f aca="false">IF(E1020&gt;=100000,1,0)</f>
        <v>1</v>
      </c>
      <c r="I1020" s="0" t="n">
        <f aca="false">Positions!$F$2*(G1020-Positions!$G$2)-Positions!$F$3*(H1020-Positions!$G$3)-Positions!$F$4*(F1020-Positions!$G$4)</f>
        <v>-1620</v>
      </c>
      <c r="J1020" s="0" t="n">
        <f aca="false">-I1020</f>
        <v>1620</v>
      </c>
    </row>
    <row r="1021" customFormat="false" ht="15" hidden="false" customHeight="false" outlineLevel="0" collapsed="false">
      <c r="B1021" s="0" t="n">
        <f aca="true">NORMSINV(RAND())</f>
        <v>0.214957821577556</v>
      </c>
      <c r="C1021" s="0" t="n">
        <f aca="true">NORMSINV(RAND())</f>
        <v>0.269687656883595</v>
      </c>
      <c r="D1021" s="0" t="n">
        <f aca="false">$C$7*EXP($C$8*B1021)</f>
        <v>90713.0017442437</v>
      </c>
      <c r="E1021" s="0" t="n">
        <f aca="false">$C$7*EXP($C$8*B1021+$C$9*C1021)</f>
        <v>98373.2230850103</v>
      </c>
      <c r="F1021" s="0" t="n">
        <f aca="false">IF(D1021&gt;=90000,1,0)</f>
        <v>1</v>
      </c>
      <c r="G1021" s="0" t="n">
        <f aca="false">IF(E1021&gt;=90000,1,0)</f>
        <v>1</v>
      </c>
      <c r="H1021" s="0" t="n">
        <f aca="false">IF(E1021&gt;=100000,1,0)</f>
        <v>0</v>
      </c>
      <c r="I1021" s="0" t="n">
        <f aca="false">Positions!$F$2*(G1021-Positions!$G$2)-Positions!$F$3*(H1021-Positions!$G$3)-Positions!$F$4*(F1021-Positions!$G$4)</f>
        <v>4380</v>
      </c>
      <c r="J1021" s="0" t="n">
        <f aca="false">-I1021</f>
        <v>-4380</v>
      </c>
    </row>
    <row r="1022" customFormat="false" ht="15" hidden="false" customHeight="false" outlineLevel="0" collapsed="false">
      <c r="B1022" s="0" t="n">
        <f aca="true">NORMSINV(RAND())</f>
        <v>1.70411255791912</v>
      </c>
      <c r="C1022" s="0" t="n">
        <f aca="true">NORMSINV(RAND())</f>
        <v>-0.5412593728807</v>
      </c>
      <c r="D1022" s="0" t="n">
        <f aca="false">$C$7*EXP($C$8*B1022)</f>
        <v>121173.750108905</v>
      </c>
      <c r="E1022" s="0" t="n">
        <f aca="false">$C$7*EXP($C$8*B1022+$C$9*C1022)</f>
        <v>102978.808417036</v>
      </c>
      <c r="F1022" s="0" t="n">
        <f aca="false">IF(D1022&gt;=90000,1,0)</f>
        <v>1</v>
      </c>
      <c r="G1022" s="0" t="n">
        <f aca="false">IF(E1022&gt;=90000,1,0)</f>
        <v>1</v>
      </c>
      <c r="H1022" s="0" t="n">
        <f aca="false">IF(E1022&gt;=100000,1,0)</f>
        <v>1</v>
      </c>
      <c r="I1022" s="0" t="n">
        <f aca="false">Positions!$F$2*(G1022-Positions!$G$2)-Positions!$F$3*(H1022-Positions!$G$3)-Positions!$F$4*(F1022-Positions!$G$4)</f>
        <v>-1620</v>
      </c>
      <c r="J1022" s="0" t="n">
        <f aca="false">-I1022</f>
        <v>1620</v>
      </c>
    </row>
    <row r="1023" customFormat="false" ht="15" hidden="false" customHeight="false" outlineLevel="0" collapsed="false">
      <c r="B1023" s="0" t="n">
        <f aca="true">NORMSINV(RAND())</f>
        <v>-2.39487191543679</v>
      </c>
      <c r="C1023" s="0" t="n">
        <f aca="true">NORMSINV(RAND())</f>
        <v>0.613138206505914</v>
      </c>
      <c r="D1023" s="0" t="n">
        <f aca="false">$C$7*EXP($C$8*B1023)</f>
        <v>54614.0842049923</v>
      </c>
      <c r="E1023" s="0" t="n">
        <f aca="false">$C$7*EXP($C$8*B1023+$C$9*C1023)</f>
        <v>65667.2799709836</v>
      </c>
      <c r="F1023" s="0" t="n">
        <f aca="false">IF(D1023&gt;=90000,1,0)</f>
        <v>0</v>
      </c>
      <c r="G1023" s="0" t="n">
        <f aca="false">IF(E1023&gt;=90000,1,0)</f>
        <v>0</v>
      </c>
      <c r="H1023" s="0" t="n">
        <f aca="false">IF(E1023&gt;=100000,1,0)</f>
        <v>0</v>
      </c>
      <c r="I1023" s="0" t="n">
        <f aca="false">Positions!$F$2*(G1023-Positions!$G$2)-Positions!$F$3*(H1023-Positions!$G$3)-Positions!$F$4*(F1023-Positions!$G$4)</f>
        <v>-1620</v>
      </c>
      <c r="J1023" s="0" t="n">
        <f aca="false">-I1023</f>
        <v>1620</v>
      </c>
    </row>
    <row r="1024" customFormat="false" ht="15" hidden="false" customHeight="false" outlineLevel="0" collapsed="false">
      <c r="B1024" s="0" t="n">
        <f aca="true">NORMSINV(RAND())</f>
        <v>-0.758626254498418</v>
      </c>
      <c r="C1024" s="0" t="n">
        <f aca="true">NORMSINV(RAND())</f>
        <v>-1.67123330043824</v>
      </c>
      <c r="D1024" s="0" t="n">
        <f aca="false">$C$7*EXP($C$8*B1024)</f>
        <v>75069.4974678939</v>
      </c>
      <c r="E1024" s="0" t="n">
        <f aca="false">$C$7*EXP($C$8*B1024+$C$9*C1024)</f>
        <v>45424.0903156966</v>
      </c>
      <c r="F1024" s="0" t="n">
        <f aca="false">IF(D1024&gt;=90000,1,0)</f>
        <v>0</v>
      </c>
      <c r="G1024" s="0" t="n">
        <f aca="false">IF(E1024&gt;=90000,1,0)</f>
        <v>0</v>
      </c>
      <c r="H1024" s="0" t="n">
        <f aca="false">IF(E1024&gt;=100000,1,0)</f>
        <v>0</v>
      </c>
      <c r="I1024" s="0" t="n">
        <f aca="false">Positions!$F$2*(G1024-Positions!$G$2)-Positions!$F$3*(H1024-Positions!$G$3)-Positions!$F$4*(F1024-Positions!$G$4)</f>
        <v>-1620</v>
      </c>
      <c r="J1024" s="0" t="n">
        <f aca="false">-I1024</f>
        <v>1620</v>
      </c>
    </row>
    <row r="1025" customFormat="false" ht="15" hidden="false" customHeight="false" outlineLevel="0" collapsed="false">
      <c r="B1025" s="0" t="n">
        <f aca="true">NORMSINV(RAND())</f>
        <v>-0.227288771658431</v>
      </c>
      <c r="C1025" s="0" t="n">
        <f aca="true">NORMSINV(RAND())</f>
        <v>-0.101458063065358</v>
      </c>
      <c r="D1025" s="0" t="n">
        <f aca="false">$C$7*EXP($C$8*B1025)</f>
        <v>83239.1783708004</v>
      </c>
      <c r="E1025" s="0" t="n">
        <f aca="false">$C$7*EXP($C$8*B1025+$C$9*C1025)</f>
        <v>80738.8520825594</v>
      </c>
      <c r="F1025" s="0" t="n">
        <f aca="false">IF(D1025&gt;=90000,1,0)</f>
        <v>0</v>
      </c>
      <c r="G1025" s="0" t="n">
        <f aca="false">IF(E1025&gt;=90000,1,0)</f>
        <v>0</v>
      </c>
      <c r="H1025" s="0" t="n">
        <f aca="false">IF(E1025&gt;=100000,1,0)</f>
        <v>0</v>
      </c>
      <c r="I1025" s="0" t="n">
        <f aca="false">Positions!$F$2*(G1025-Positions!$G$2)-Positions!$F$3*(H1025-Positions!$G$3)-Positions!$F$4*(F1025-Positions!$G$4)</f>
        <v>-1620</v>
      </c>
      <c r="J1025" s="0" t="n">
        <f aca="false">-I1025</f>
        <v>1620</v>
      </c>
    </row>
    <row r="1026" customFormat="false" ht="15" hidden="false" customHeight="false" outlineLevel="0" collapsed="false">
      <c r="B1026" s="0" t="n">
        <f aca="true">NORMSINV(RAND())</f>
        <v>0.607634879810852</v>
      </c>
      <c r="C1026" s="0" t="n">
        <f aca="true">NORMSINV(RAND())</f>
        <v>1.89376210545942</v>
      </c>
      <c r="D1026" s="0" t="n">
        <f aca="false">$C$7*EXP($C$8*B1026)</f>
        <v>97909.7211673521</v>
      </c>
      <c r="E1026" s="0" t="n">
        <f aca="false">$C$7*EXP($C$8*B1026+$C$9*C1026)</f>
        <v>173003.114361639</v>
      </c>
      <c r="F1026" s="0" t="n">
        <f aca="false">IF(D1026&gt;=90000,1,0)</f>
        <v>1</v>
      </c>
      <c r="G1026" s="0" t="n">
        <f aca="false">IF(E1026&gt;=90000,1,0)</f>
        <v>1</v>
      </c>
      <c r="H1026" s="0" t="n">
        <f aca="false">IF(E1026&gt;=100000,1,0)</f>
        <v>1</v>
      </c>
      <c r="I1026" s="0" t="n">
        <f aca="false">Positions!$F$2*(G1026-Positions!$G$2)-Positions!$F$3*(H1026-Positions!$G$3)-Positions!$F$4*(F1026-Positions!$G$4)</f>
        <v>-1620</v>
      </c>
      <c r="J1026" s="0" t="n">
        <f aca="false">-I1026</f>
        <v>1620</v>
      </c>
    </row>
    <row r="1027" customFormat="false" ht="15" hidden="false" customHeight="false" outlineLevel="0" collapsed="false">
      <c r="B1027" s="0" t="n">
        <f aca="true">NORMSINV(RAND())</f>
        <v>-1.88933211727419</v>
      </c>
      <c r="C1027" s="0" t="n">
        <f aca="true">NORMSINV(RAND())</f>
        <v>-0.674065464155293</v>
      </c>
      <c r="D1027" s="0" t="n">
        <f aca="false">$C$7*EXP($C$8*B1027)</f>
        <v>60254.6635260766</v>
      </c>
      <c r="E1027" s="0" t="n">
        <f aca="false">$C$7*EXP($C$8*B1027+$C$9*C1027)</f>
        <v>49203.0836528468</v>
      </c>
      <c r="F1027" s="0" t="n">
        <f aca="false">IF(D1027&gt;=90000,1,0)</f>
        <v>0</v>
      </c>
      <c r="G1027" s="0" t="n">
        <f aca="false">IF(E1027&gt;=90000,1,0)</f>
        <v>0</v>
      </c>
      <c r="H1027" s="0" t="n">
        <f aca="false">IF(E1027&gt;=100000,1,0)</f>
        <v>0</v>
      </c>
      <c r="I1027" s="0" t="n">
        <f aca="false">Positions!$F$2*(G1027-Positions!$G$2)-Positions!$F$3*(H1027-Positions!$G$3)-Positions!$F$4*(F1027-Positions!$G$4)</f>
        <v>-1620</v>
      </c>
      <c r="J1027" s="0" t="n">
        <f aca="false">-I1027</f>
        <v>1620</v>
      </c>
    </row>
    <row r="1028" customFormat="false" ht="15" hidden="false" customHeight="false" outlineLevel="0" collapsed="false">
      <c r="B1028" s="0" t="n">
        <f aca="true">NORMSINV(RAND())</f>
        <v>0.834035107360665</v>
      </c>
      <c r="C1028" s="0" t="n">
        <f aca="true">NORMSINV(RAND())</f>
        <v>1.49636260990788</v>
      </c>
      <c r="D1028" s="0" t="n">
        <f aca="false">$C$7*EXP($C$8*B1028)</f>
        <v>102315.694394309</v>
      </c>
      <c r="E1028" s="0" t="n">
        <f aca="false">$C$7*EXP($C$8*B1028+$C$9*C1028)</f>
        <v>160431.776086836</v>
      </c>
      <c r="F1028" s="0" t="n">
        <f aca="false">IF(D1028&gt;=90000,1,0)</f>
        <v>1</v>
      </c>
      <c r="G1028" s="0" t="n">
        <f aca="false">IF(E1028&gt;=90000,1,0)</f>
        <v>1</v>
      </c>
      <c r="H1028" s="0" t="n">
        <f aca="false">IF(E1028&gt;=100000,1,0)</f>
        <v>1</v>
      </c>
      <c r="I1028" s="0" t="n">
        <f aca="false">Positions!$F$2*(G1028-Positions!$G$2)-Positions!$F$3*(H1028-Positions!$G$3)-Positions!$F$4*(F1028-Positions!$G$4)</f>
        <v>-1620</v>
      </c>
      <c r="J1028" s="0" t="n">
        <f aca="false">-I1028</f>
        <v>1620</v>
      </c>
    </row>
    <row r="1029" customFormat="false" ht="15" hidden="false" customHeight="false" outlineLevel="0" collapsed="false">
      <c r="B1029" s="0" t="n">
        <f aca="true">NORMSINV(RAND())</f>
        <v>-1.28549660267031</v>
      </c>
      <c r="C1029" s="0" t="n">
        <f aca="true">NORMSINV(RAND())</f>
        <v>-1.3938380348388</v>
      </c>
      <c r="D1029" s="0" t="n">
        <f aca="false">$C$7*EXP($C$8*B1029)</f>
        <v>67760.4718682613</v>
      </c>
      <c r="E1029" s="0" t="n">
        <f aca="false">$C$7*EXP($C$8*B1029+$C$9*C1029)</f>
        <v>44566.9313960789</v>
      </c>
      <c r="F1029" s="0" t="n">
        <f aca="false">IF(D1029&gt;=90000,1,0)</f>
        <v>0</v>
      </c>
      <c r="G1029" s="0" t="n">
        <f aca="false">IF(E1029&gt;=90000,1,0)</f>
        <v>0</v>
      </c>
      <c r="H1029" s="0" t="n">
        <f aca="false">IF(E1029&gt;=100000,1,0)</f>
        <v>0</v>
      </c>
      <c r="I1029" s="0" t="n">
        <f aca="false">Positions!$F$2*(G1029-Positions!$G$2)-Positions!$F$3*(H1029-Positions!$G$3)-Positions!$F$4*(F1029-Positions!$G$4)</f>
        <v>-1620</v>
      </c>
      <c r="J1029" s="0" t="n">
        <f aca="false">-I1029</f>
        <v>1620</v>
      </c>
    </row>
    <row r="1030" customFormat="false" ht="15" hidden="false" customHeight="false" outlineLevel="0" collapsed="false">
      <c r="B1030" s="0" t="n">
        <f aca="true">NORMSINV(RAND())</f>
        <v>-1.227686586269</v>
      </c>
      <c r="C1030" s="0" t="n">
        <f aca="true">NORMSINV(RAND())</f>
        <v>-0.296754129083775</v>
      </c>
      <c r="D1030" s="0" t="n">
        <f aca="false">$C$7*EXP($C$8*B1030)</f>
        <v>68526.3652872022</v>
      </c>
      <c r="E1030" s="0" t="n">
        <f aca="false">$C$7*EXP($C$8*B1030+$C$9*C1030)</f>
        <v>62678.2471736553</v>
      </c>
      <c r="F1030" s="0" t="n">
        <f aca="false">IF(D1030&gt;=90000,1,0)</f>
        <v>0</v>
      </c>
      <c r="G1030" s="0" t="n">
        <f aca="false">IF(E1030&gt;=90000,1,0)</f>
        <v>0</v>
      </c>
      <c r="H1030" s="0" t="n">
        <f aca="false">IF(E1030&gt;=100000,1,0)</f>
        <v>0</v>
      </c>
      <c r="I1030" s="0" t="n">
        <f aca="false">Positions!$F$2*(G1030-Positions!$G$2)-Positions!$F$3*(H1030-Positions!$G$3)-Positions!$F$4*(F1030-Positions!$G$4)</f>
        <v>-1620</v>
      </c>
      <c r="J1030" s="0" t="n">
        <f aca="false">-I1030</f>
        <v>1620</v>
      </c>
    </row>
    <row r="1031" customFormat="false" ht="15" hidden="false" customHeight="false" outlineLevel="0" collapsed="false">
      <c r="B1031" s="0" t="n">
        <f aca="true">NORMSINV(RAND())</f>
        <v>0.699290348493871</v>
      </c>
      <c r="C1031" s="0" t="n">
        <f aca="true">NORMSINV(RAND())</f>
        <v>-0.74054022616166</v>
      </c>
      <c r="D1031" s="0" t="n">
        <f aca="false">$C$7*EXP($C$8*B1031)</f>
        <v>99670.0969111676</v>
      </c>
      <c r="E1031" s="0" t="n">
        <f aca="false">$C$7*EXP($C$8*B1031+$C$9*C1031)</f>
        <v>79778.9553894961</v>
      </c>
      <c r="F1031" s="0" t="n">
        <f aca="false">IF(D1031&gt;=90000,1,0)</f>
        <v>1</v>
      </c>
      <c r="G1031" s="0" t="n">
        <f aca="false">IF(E1031&gt;=90000,1,0)</f>
        <v>0</v>
      </c>
      <c r="H1031" s="0" t="n">
        <f aca="false">IF(E1031&gt;=100000,1,0)</f>
        <v>0</v>
      </c>
      <c r="I1031" s="0" t="n">
        <f aca="false">Positions!$F$2*(G1031-Positions!$G$2)-Positions!$F$3*(H1031-Positions!$G$3)-Positions!$F$4*(F1031-Positions!$G$4)</f>
        <v>-5620</v>
      </c>
      <c r="J1031" s="0" t="n">
        <f aca="false">-I1031</f>
        <v>5620</v>
      </c>
    </row>
    <row r="1032" customFormat="false" ht="15" hidden="false" customHeight="false" outlineLevel="0" collapsed="false">
      <c r="B1032" s="0" t="n">
        <f aca="true">NORMSINV(RAND())</f>
        <v>-1.38167513974277</v>
      </c>
      <c r="C1032" s="0" t="n">
        <f aca="true">NORMSINV(RAND())</f>
        <v>0.135506741526855</v>
      </c>
      <c r="D1032" s="0" t="n">
        <f aca="false">$C$7*EXP($C$8*B1032)</f>
        <v>66505.1753437258</v>
      </c>
      <c r="E1032" s="0" t="n">
        <f aca="false">$C$7*EXP($C$8*B1032+$C$9*C1032)</f>
        <v>69270.0763825416</v>
      </c>
      <c r="F1032" s="0" t="n">
        <f aca="false">IF(D1032&gt;=90000,1,0)</f>
        <v>0</v>
      </c>
      <c r="G1032" s="0" t="n">
        <f aca="false">IF(E1032&gt;=90000,1,0)</f>
        <v>0</v>
      </c>
      <c r="H1032" s="0" t="n">
        <f aca="false">IF(E1032&gt;=100000,1,0)</f>
        <v>0</v>
      </c>
      <c r="I1032" s="0" t="n">
        <f aca="false">Positions!$F$2*(G1032-Positions!$G$2)-Positions!$F$3*(H1032-Positions!$G$3)-Positions!$F$4*(F1032-Positions!$G$4)</f>
        <v>-1620</v>
      </c>
      <c r="J1032" s="0" t="n">
        <f aca="false">-I1032</f>
        <v>1620</v>
      </c>
    </row>
    <row r="1033" customFormat="false" ht="15" hidden="false" customHeight="false" outlineLevel="0" collapsed="false">
      <c r="B1033" s="0" t="n">
        <f aca="true">NORMSINV(RAND())</f>
        <v>-0.801248262008231</v>
      </c>
      <c r="C1033" s="0" t="n">
        <f aca="true">NORMSINV(RAND())</f>
        <v>0.35810538831798</v>
      </c>
      <c r="D1033" s="0" t="n">
        <f aca="false">$C$7*EXP($C$8*B1033)</f>
        <v>74449.992025721</v>
      </c>
      <c r="E1033" s="0" t="n">
        <f aca="false">$C$7*EXP($C$8*B1033+$C$9*C1033)</f>
        <v>82911.5118930979</v>
      </c>
      <c r="F1033" s="0" t="n">
        <f aca="false">IF(D1033&gt;=90000,1,0)</f>
        <v>0</v>
      </c>
      <c r="G1033" s="0" t="n">
        <f aca="false">IF(E1033&gt;=90000,1,0)</f>
        <v>0</v>
      </c>
      <c r="H1033" s="0" t="n">
        <f aca="false">IF(E1033&gt;=100000,1,0)</f>
        <v>0</v>
      </c>
      <c r="I1033" s="0" t="n">
        <f aca="false">Positions!$F$2*(G1033-Positions!$G$2)-Positions!$F$3*(H1033-Positions!$G$3)-Positions!$F$4*(F1033-Positions!$G$4)</f>
        <v>-1620</v>
      </c>
      <c r="J1033" s="0" t="n">
        <f aca="false">-I1033</f>
        <v>1620</v>
      </c>
    </row>
    <row r="1034" customFormat="false" ht="15" hidden="false" customHeight="false" outlineLevel="0" collapsed="false">
      <c r="B1034" s="0" t="n">
        <f aca="true">NORMSINV(RAND())</f>
        <v>0.246590244767434</v>
      </c>
      <c r="C1034" s="0" t="n">
        <f aca="true">NORMSINV(RAND())</f>
        <v>0.808547897372069</v>
      </c>
      <c r="D1034" s="0" t="n">
        <f aca="false">$C$7*EXP($C$8*B1034)</f>
        <v>91272.6099192696</v>
      </c>
      <c r="E1034" s="0" t="n">
        <f aca="false">$C$7*EXP($C$8*B1034+$C$9*C1034)</f>
        <v>116384.545457239</v>
      </c>
      <c r="F1034" s="0" t="n">
        <f aca="false">IF(D1034&gt;=90000,1,0)</f>
        <v>1</v>
      </c>
      <c r="G1034" s="0" t="n">
        <f aca="false">IF(E1034&gt;=90000,1,0)</f>
        <v>1</v>
      </c>
      <c r="H1034" s="0" t="n">
        <f aca="false">IF(E1034&gt;=100000,1,0)</f>
        <v>1</v>
      </c>
      <c r="I1034" s="0" t="n">
        <f aca="false">Positions!$F$2*(G1034-Positions!$G$2)-Positions!$F$3*(H1034-Positions!$G$3)-Positions!$F$4*(F1034-Positions!$G$4)</f>
        <v>-1620</v>
      </c>
      <c r="J1034" s="0" t="n">
        <f aca="false">-I1034</f>
        <v>1620</v>
      </c>
    </row>
    <row r="1035" customFormat="false" ht="15" hidden="false" customHeight="false" outlineLevel="0" collapsed="false">
      <c r="B1035" s="0" t="n">
        <f aca="true">NORMSINV(RAND())</f>
        <v>-1.80723177176904</v>
      </c>
      <c r="C1035" s="0" t="n">
        <f aca="true">NORMSINV(RAND())</f>
        <v>0.366148222856758</v>
      </c>
      <c r="D1035" s="0" t="n">
        <f aca="false">$C$7*EXP($C$8*B1035)</f>
        <v>61224.1735276852</v>
      </c>
      <c r="E1035" s="0" t="n">
        <f aca="false">$C$7*EXP($C$8*B1035+$C$9*C1035)</f>
        <v>68347.5720585092</v>
      </c>
      <c r="F1035" s="0" t="n">
        <f aca="false">IF(D1035&gt;=90000,1,0)</f>
        <v>0</v>
      </c>
      <c r="G1035" s="0" t="n">
        <f aca="false">IF(E1035&gt;=90000,1,0)</f>
        <v>0</v>
      </c>
      <c r="H1035" s="0" t="n">
        <f aca="false">IF(E1035&gt;=100000,1,0)</f>
        <v>0</v>
      </c>
      <c r="I1035" s="0" t="n">
        <f aca="false">Positions!$F$2*(G1035-Positions!$G$2)-Positions!$F$3*(H1035-Positions!$G$3)-Positions!$F$4*(F1035-Positions!$G$4)</f>
        <v>-1620</v>
      </c>
      <c r="J1035" s="0" t="n">
        <f aca="false">-I1035</f>
        <v>1620</v>
      </c>
    </row>
    <row r="1036" customFormat="false" ht="15" hidden="false" customHeight="false" outlineLevel="0" collapsed="false">
      <c r="B1036" s="0" t="n">
        <f aca="true">NORMSINV(RAND())</f>
        <v>0.307958245179543</v>
      </c>
      <c r="C1036" s="0" t="n">
        <f aca="true">NORMSINV(RAND())</f>
        <v>-0.751753670592628</v>
      </c>
      <c r="D1036" s="0" t="n">
        <f aca="false">$C$7*EXP($C$8*B1036)</f>
        <v>92368.1335941856</v>
      </c>
      <c r="E1036" s="0" t="n">
        <f aca="false">$C$7*EXP($C$8*B1036+$C$9*C1036)</f>
        <v>73685.4487982746</v>
      </c>
      <c r="F1036" s="0" t="n">
        <f aca="false">IF(D1036&gt;=90000,1,0)</f>
        <v>1</v>
      </c>
      <c r="G1036" s="0" t="n">
        <f aca="false">IF(E1036&gt;=90000,1,0)</f>
        <v>0</v>
      </c>
      <c r="H1036" s="0" t="n">
        <f aca="false">IF(E1036&gt;=100000,1,0)</f>
        <v>0</v>
      </c>
      <c r="I1036" s="0" t="n">
        <f aca="false">Positions!$F$2*(G1036-Positions!$G$2)-Positions!$F$3*(H1036-Positions!$G$3)-Positions!$F$4*(F1036-Positions!$G$4)</f>
        <v>-5620</v>
      </c>
      <c r="J1036" s="0" t="n">
        <f aca="false">-I1036</f>
        <v>5620</v>
      </c>
    </row>
    <row r="1037" customFormat="false" ht="15" hidden="false" customHeight="false" outlineLevel="0" collapsed="false">
      <c r="B1037" s="0" t="n">
        <f aca="true">NORMSINV(RAND())</f>
        <v>0.136041421418162</v>
      </c>
      <c r="C1037" s="0" t="n">
        <f aca="true">NORMSINV(RAND())</f>
        <v>0.810844717378401</v>
      </c>
      <c r="D1037" s="0" t="n">
        <f aca="false">$C$7*EXP($C$8*B1037)</f>
        <v>89331.8059344783</v>
      </c>
      <c r="E1037" s="0" t="n">
        <f aca="false">$C$7*EXP($C$8*B1037+$C$9*C1037)</f>
        <v>113988.43894126</v>
      </c>
      <c r="F1037" s="0" t="n">
        <f aca="false">IF(D1037&gt;=90000,1,0)</f>
        <v>0</v>
      </c>
      <c r="G1037" s="0" t="n">
        <f aca="false">IF(E1037&gt;=90000,1,0)</f>
        <v>1</v>
      </c>
      <c r="H1037" s="0" t="n">
        <f aca="false">IF(E1037&gt;=100000,1,0)</f>
        <v>1</v>
      </c>
      <c r="I1037" s="0" t="n">
        <f aca="false">Positions!$F$2*(G1037-Positions!$G$2)-Positions!$F$3*(H1037-Positions!$G$3)-Positions!$F$4*(F1037-Positions!$G$4)</f>
        <v>2380</v>
      </c>
      <c r="J1037" s="0" t="n">
        <f aca="false">-I1037</f>
        <v>-2380</v>
      </c>
    </row>
    <row r="1038" customFormat="false" ht="15" hidden="false" customHeight="false" outlineLevel="0" collapsed="false">
      <c r="B1038" s="0" t="n">
        <f aca="true">NORMSINV(RAND())</f>
        <v>-0.170659183311281</v>
      </c>
      <c r="C1038" s="0" t="n">
        <f aca="true">NORMSINV(RAND())</f>
        <v>-1.32655845747468</v>
      </c>
      <c r="D1038" s="0" t="n">
        <f aca="false">$C$7*EXP($C$8*B1038)</f>
        <v>84160.7096586196</v>
      </c>
      <c r="E1038" s="0" t="n">
        <f aca="false">$C$7*EXP($C$8*B1038+$C$9*C1038)</f>
        <v>56484.4570157336</v>
      </c>
      <c r="F1038" s="0" t="n">
        <f aca="false">IF(D1038&gt;=90000,1,0)</f>
        <v>0</v>
      </c>
      <c r="G1038" s="0" t="n">
        <f aca="false">IF(E1038&gt;=90000,1,0)</f>
        <v>0</v>
      </c>
      <c r="H1038" s="0" t="n">
        <f aca="false">IF(E1038&gt;=100000,1,0)</f>
        <v>0</v>
      </c>
      <c r="I1038" s="0" t="n">
        <f aca="false">Positions!$F$2*(G1038-Positions!$G$2)-Positions!$F$3*(H1038-Positions!$G$3)-Positions!$F$4*(F1038-Positions!$G$4)</f>
        <v>-1620</v>
      </c>
      <c r="J1038" s="0" t="n">
        <f aca="false">-I1038</f>
        <v>1620</v>
      </c>
    </row>
    <row r="1039" customFormat="false" ht="15" hidden="false" customHeight="false" outlineLevel="0" collapsed="false">
      <c r="B1039" s="0" t="n">
        <f aca="true">NORMSINV(RAND())</f>
        <v>-2.8262547568756</v>
      </c>
      <c r="C1039" s="0" t="n">
        <f aca="true">NORMSINV(RAND())</f>
        <v>-0.156603964439779</v>
      </c>
      <c r="D1039" s="0" t="n">
        <f aca="false">$C$7*EXP($C$8*B1039)</f>
        <v>50220.4036758365</v>
      </c>
      <c r="E1039" s="0" t="n">
        <f aca="false">$C$7*EXP($C$8*B1039+$C$9*C1039)</f>
        <v>47911.0580089451</v>
      </c>
      <c r="F1039" s="0" t="n">
        <f aca="false">IF(D1039&gt;=90000,1,0)</f>
        <v>0</v>
      </c>
      <c r="G1039" s="0" t="n">
        <f aca="false">IF(E1039&gt;=90000,1,0)</f>
        <v>0</v>
      </c>
      <c r="H1039" s="0" t="n">
        <f aca="false">IF(E1039&gt;=100000,1,0)</f>
        <v>0</v>
      </c>
      <c r="I1039" s="0" t="n">
        <f aca="false">Positions!$F$2*(G1039-Positions!$G$2)-Positions!$F$3*(H1039-Positions!$G$3)-Positions!$F$4*(F1039-Positions!$G$4)</f>
        <v>-1620</v>
      </c>
      <c r="J1039" s="0" t="n">
        <f aca="false">-I1039</f>
        <v>1620</v>
      </c>
    </row>
    <row r="1040" customFormat="false" ht="15" hidden="false" customHeight="false" outlineLevel="0" collapsed="false">
      <c r="B1040" s="0" t="n">
        <f aca="true">NORMSINV(RAND())</f>
        <v>0.309269953463749</v>
      </c>
      <c r="C1040" s="0" t="n">
        <f aca="true">NORMSINV(RAND())</f>
        <v>-0.622961341082528</v>
      </c>
      <c r="D1040" s="0" t="n">
        <f aca="false">$C$7*EXP($C$8*B1040)</f>
        <v>92391.6928033947</v>
      </c>
      <c r="E1040" s="0" t="n">
        <f aca="false">$C$7*EXP($C$8*B1040+$C$9*C1040)</f>
        <v>76613.6503430756</v>
      </c>
      <c r="F1040" s="0" t="n">
        <f aca="false">IF(D1040&gt;=90000,1,0)</f>
        <v>1</v>
      </c>
      <c r="G1040" s="0" t="n">
        <f aca="false">IF(E1040&gt;=90000,1,0)</f>
        <v>0</v>
      </c>
      <c r="H1040" s="0" t="n">
        <f aca="false">IF(E1040&gt;=100000,1,0)</f>
        <v>0</v>
      </c>
      <c r="I1040" s="0" t="n">
        <f aca="false">Positions!$F$2*(G1040-Positions!$G$2)-Positions!$F$3*(H1040-Positions!$G$3)-Positions!$F$4*(F1040-Positions!$G$4)</f>
        <v>-5620</v>
      </c>
      <c r="J1040" s="0" t="n">
        <f aca="false">-I1040</f>
        <v>5620</v>
      </c>
    </row>
    <row r="1041" customFormat="false" ht="15" hidden="false" customHeight="false" outlineLevel="0" collapsed="false">
      <c r="B1041" s="0" t="n">
        <f aca="true">NORMSINV(RAND())</f>
        <v>-1.09498192648725</v>
      </c>
      <c r="C1041" s="0" t="n">
        <f aca="true">NORMSINV(RAND())</f>
        <v>-2.16033571876495</v>
      </c>
      <c r="D1041" s="0" t="n">
        <f aca="false">$C$7*EXP($C$8*B1041)</f>
        <v>70317.4015290452</v>
      </c>
      <c r="E1041" s="0" t="n">
        <f aca="false">$C$7*EXP($C$8*B1041+$C$9*C1041)</f>
        <v>36731.0952067688</v>
      </c>
      <c r="F1041" s="0" t="n">
        <f aca="false">IF(D1041&gt;=90000,1,0)</f>
        <v>0</v>
      </c>
      <c r="G1041" s="0" t="n">
        <f aca="false">IF(E1041&gt;=90000,1,0)</f>
        <v>0</v>
      </c>
      <c r="H1041" s="0" t="n">
        <f aca="false">IF(E1041&gt;=100000,1,0)</f>
        <v>0</v>
      </c>
      <c r="I1041" s="0" t="n">
        <f aca="false">Positions!$F$2*(G1041-Positions!$G$2)-Positions!$F$3*(H1041-Positions!$G$3)-Positions!$F$4*(F1041-Positions!$G$4)</f>
        <v>-1620</v>
      </c>
      <c r="J1041" s="0" t="n">
        <f aca="false">-I1041</f>
        <v>1620</v>
      </c>
    </row>
    <row r="1042" customFormat="false" ht="15" hidden="false" customHeight="false" outlineLevel="0" collapsed="false">
      <c r="B1042" s="0" t="n">
        <f aca="true">NORMSINV(RAND())</f>
        <v>-0.712208350925227</v>
      </c>
      <c r="C1042" s="0" t="n">
        <f aca="true">NORMSINV(RAND())</f>
        <v>0.568135486194902</v>
      </c>
      <c r="D1042" s="0" t="n">
        <f aca="false">$C$7*EXP($C$8*B1042)</f>
        <v>75750.0412759964</v>
      </c>
      <c r="E1042" s="0" t="n">
        <f aca="false">$C$7*EXP($C$8*B1042+$C$9*C1042)</f>
        <v>89857.0591634126</v>
      </c>
      <c r="F1042" s="0" t="n">
        <f aca="false">IF(D1042&gt;=90000,1,0)</f>
        <v>0</v>
      </c>
      <c r="G1042" s="0" t="n">
        <f aca="false">IF(E1042&gt;=90000,1,0)</f>
        <v>0</v>
      </c>
      <c r="H1042" s="0" t="n">
        <f aca="false">IF(E1042&gt;=100000,1,0)</f>
        <v>0</v>
      </c>
      <c r="I1042" s="0" t="n">
        <f aca="false">Positions!$F$2*(G1042-Positions!$G$2)-Positions!$F$3*(H1042-Positions!$G$3)-Positions!$F$4*(F1042-Positions!$G$4)</f>
        <v>-1620</v>
      </c>
      <c r="J1042" s="0" t="n">
        <f aca="false">-I1042</f>
        <v>1620</v>
      </c>
    </row>
    <row r="1043" customFormat="false" ht="15" hidden="false" customHeight="false" outlineLevel="0" collapsed="false">
      <c r="B1043" s="0" t="n">
        <f aca="true">NORMSINV(RAND())</f>
        <v>-0.2626030171508</v>
      </c>
      <c r="C1043" s="0" t="n">
        <f aca="true">NORMSINV(RAND())</f>
        <v>0.249945709275114</v>
      </c>
      <c r="D1043" s="0" t="n">
        <f aca="false">$C$7*EXP($C$8*B1043)</f>
        <v>82669.6261312913</v>
      </c>
      <c r="E1043" s="0" t="n">
        <f aca="false">$C$7*EXP($C$8*B1043+$C$9*C1043)</f>
        <v>89120.1792376339</v>
      </c>
      <c r="F1043" s="0" t="n">
        <f aca="false">IF(D1043&gt;=90000,1,0)</f>
        <v>0</v>
      </c>
      <c r="G1043" s="0" t="n">
        <f aca="false">IF(E1043&gt;=90000,1,0)</f>
        <v>0</v>
      </c>
      <c r="H1043" s="0" t="n">
        <f aca="false">IF(E1043&gt;=100000,1,0)</f>
        <v>0</v>
      </c>
      <c r="I1043" s="0" t="n">
        <f aca="false">Positions!$F$2*(G1043-Positions!$G$2)-Positions!$F$3*(H1043-Positions!$G$3)-Positions!$F$4*(F1043-Positions!$G$4)</f>
        <v>-1620</v>
      </c>
      <c r="J1043" s="0" t="n">
        <f aca="false">-I1043</f>
        <v>1620</v>
      </c>
    </row>
    <row r="1044" customFormat="false" ht="15" hidden="false" customHeight="false" outlineLevel="0" collapsed="false">
      <c r="B1044" s="0" t="n">
        <f aca="true">NORMSINV(RAND())</f>
        <v>-0.386531894077595</v>
      </c>
      <c r="C1044" s="0" t="n">
        <f aca="true">NORMSINV(RAND())</f>
        <v>-1.2579515660324</v>
      </c>
      <c r="D1044" s="0" t="n">
        <f aca="false">$C$7*EXP($C$8*B1044)</f>
        <v>80701.5457477071</v>
      </c>
      <c r="E1044" s="0" t="n">
        <f aca="false">$C$7*EXP($C$8*B1044+$C$9*C1044)</f>
        <v>55291.4475943683</v>
      </c>
      <c r="F1044" s="0" t="n">
        <f aca="false">IF(D1044&gt;=90000,1,0)</f>
        <v>0</v>
      </c>
      <c r="G1044" s="0" t="n">
        <f aca="false">IF(E1044&gt;=90000,1,0)</f>
        <v>0</v>
      </c>
      <c r="H1044" s="0" t="n">
        <f aca="false">IF(E1044&gt;=100000,1,0)</f>
        <v>0</v>
      </c>
      <c r="I1044" s="0" t="n">
        <f aca="false">Positions!$F$2*(G1044-Positions!$G$2)-Positions!$F$3*(H1044-Positions!$G$3)-Positions!$F$4*(F1044-Positions!$G$4)</f>
        <v>-1620</v>
      </c>
      <c r="J1044" s="0" t="n">
        <f aca="false">-I1044</f>
        <v>1620</v>
      </c>
    </row>
    <row r="1045" customFormat="false" ht="15" hidden="false" customHeight="false" outlineLevel="0" collapsed="false">
      <c r="B1045" s="0" t="n">
        <f aca="true">NORMSINV(RAND())</f>
        <v>1.86305924007182</v>
      </c>
      <c r="C1045" s="0" t="n">
        <f aca="true">NORMSINV(RAND())</f>
        <v>-0.894650261715347</v>
      </c>
      <c r="D1045" s="0" t="n">
        <f aca="false">$C$7*EXP($C$8*B1045)</f>
        <v>124976.814222166</v>
      </c>
      <c r="E1045" s="0" t="n">
        <f aca="false">$C$7*EXP($C$8*B1045+$C$9*C1045)</f>
        <v>95506.7476414946</v>
      </c>
      <c r="F1045" s="0" t="n">
        <f aca="false">IF(D1045&gt;=90000,1,0)</f>
        <v>1</v>
      </c>
      <c r="G1045" s="0" t="n">
        <f aca="false">IF(E1045&gt;=90000,1,0)</f>
        <v>1</v>
      </c>
      <c r="H1045" s="0" t="n">
        <f aca="false">IF(E1045&gt;=100000,1,0)</f>
        <v>0</v>
      </c>
      <c r="I1045" s="0" t="n">
        <f aca="false">Positions!$F$2*(G1045-Positions!$G$2)-Positions!$F$3*(H1045-Positions!$G$3)-Positions!$F$4*(F1045-Positions!$G$4)</f>
        <v>4380</v>
      </c>
      <c r="J1045" s="0" t="n">
        <f aca="false">-I1045</f>
        <v>-4380</v>
      </c>
    </row>
    <row r="1046" customFormat="false" ht="15" hidden="false" customHeight="false" outlineLevel="0" collapsed="false">
      <c r="B1046" s="0" t="n">
        <f aca="true">NORMSINV(RAND())</f>
        <v>0.500641018745234</v>
      </c>
      <c r="C1046" s="0" t="n">
        <f aca="true">NORMSINV(RAND())</f>
        <v>0.296688932416806</v>
      </c>
      <c r="D1046" s="0" t="n">
        <f aca="false">$C$7*EXP($C$8*B1046)</f>
        <v>95894.0424483291</v>
      </c>
      <c r="E1046" s="0" t="n">
        <f aca="false">$C$7*EXP($C$8*B1046+$C$9*C1046)</f>
        <v>104839.265534409</v>
      </c>
      <c r="F1046" s="0" t="n">
        <f aca="false">IF(D1046&gt;=90000,1,0)</f>
        <v>1</v>
      </c>
      <c r="G1046" s="0" t="n">
        <f aca="false">IF(E1046&gt;=90000,1,0)</f>
        <v>1</v>
      </c>
      <c r="H1046" s="0" t="n">
        <f aca="false">IF(E1046&gt;=100000,1,0)</f>
        <v>1</v>
      </c>
      <c r="I1046" s="0" t="n">
        <f aca="false">Positions!$F$2*(G1046-Positions!$G$2)-Positions!$F$3*(H1046-Positions!$G$3)-Positions!$F$4*(F1046-Positions!$G$4)</f>
        <v>-1620</v>
      </c>
      <c r="J1046" s="0" t="n">
        <f aca="false">-I1046</f>
        <v>1620</v>
      </c>
    </row>
    <row r="1047" customFormat="false" ht="15" hidden="false" customHeight="false" outlineLevel="0" collapsed="false">
      <c r="B1047" s="0" t="n">
        <f aca="true">NORMSINV(RAND())</f>
        <v>-0.170336139150147</v>
      </c>
      <c r="C1047" s="0" t="n">
        <f aca="true">NORMSINV(RAND())</f>
        <v>-0.21303578719925</v>
      </c>
      <c r="D1047" s="0" t="n">
        <f aca="false">$C$7*EXP($C$8*B1047)</f>
        <v>84165.9957032187</v>
      </c>
      <c r="E1047" s="0" t="n">
        <f aca="false">$C$7*EXP($C$8*B1047+$C$9*C1047)</f>
        <v>78945.0908367826</v>
      </c>
      <c r="F1047" s="0" t="n">
        <f aca="false">IF(D1047&gt;=90000,1,0)</f>
        <v>0</v>
      </c>
      <c r="G1047" s="0" t="n">
        <f aca="false">IF(E1047&gt;=90000,1,0)</f>
        <v>0</v>
      </c>
      <c r="H1047" s="0" t="n">
        <f aca="false">IF(E1047&gt;=100000,1,0)</f>
        <v>0</v>
      </c>
      <c r="I1047" s="0" t="n">
        <f aca="false">Positions!$F$2*(G1047-Positions!$G$2)-Positions!$F$3*(H1047-Positions!$G$3)-Positions!$F$4*(F1047-Positions!$G$4)</f>
        <v>-1620</v>
      </c>
      <c r="J1047" s="0" t="n">
        <f aca="false">-I1047</f>
        <v>1620</v>
      </c>
    </row>
    <row r="1048" customFormat="false" ht="15" hidden="false" customHeight="false" outlineLevel="0" collapsed="false">
      <c r="B1048" s="0" t="n">
        <f aca="true">NORMSINV(RAND())</f>
        <v>-1.35412526375058</v>
      </c>
      <c r="C1048" s="0" t="n">
        <f aca="true">NORMSINV(RAND())</f>
        <v>-0.570453019672275</v>
      </c>
      <c r="D1048" s="0" t="n">
        <f aca="false">$C$7*EXP($C$8*B1048)</f>
        <v>66862.3532751717</v>
      </c>
      <c r="E1048" s="0" t="n">
        <f aca="false">$C$7*EXP($C$8*B1048+$C$9*C1048)</f>
        <v>56326.1127105684</v>
      </c>
      <c r="F1048" s="0" t="n">
        <f aca="false">IF(D1048&gt;=90000,1,0)</f>
        <v>0</v>
      </c>
      <c r="G1048" s="0" t="n">
        <f aca="false">IF(E1048&gt;=90000,1,0)</f>
        <v>0</v>
      </c>
      <c r="H1048" s="0" t="n">
        <f aca="false">IF(E1048&gt;=100000,1,0)</f>
        <v>0</v>
      </c>
      <c r="I1048" s="0" t="n">
        <f aca="false">Positions!$F$2*(G1048-Positions!$G$2)-Positions!$F$3*(H1048-Positions!$G$3)-Positions!$F$4*(F1048-Positions!$G$4)</f>
        <v>-1620</v>
      </c>
      <c r="J1048" s="0" t="n">
        <f aca="false">-I1048</f>
        <v>1620</v>
      </c>
    </row>
    <row r="1049" customFormat="false" ht="15" hidden="false" customHeight="false" outlineLevel="0" collapsed="false">
      <c r="B1049" s="0" t="n">
        <f aca="true">NORMSINV(RAND())</f>
        <v>-0.39490352420851</v>
      </c>
      <c r="C1049" s="0" t="n">
        <f aca="true">NORMSINV(RAND())</f>
        <v>-0.895949248253094</v>
      </c>
      <c r="D1049" s="0" t="n">
        <f aca="false">$C$7*EXP($C$8*B1049)</f>
        <v>80570.3002548965</v>
      </c>
      <c r="E1049" s="0" t="n">
        <f aca="false">$C$7*EXP($C$8*B1049+$C$9*C1049)</f>
        <v>61547.4419279299</v>
      </c>
      <c r="F1049" s="0" t="n">
        <f aca="false">IF(D1049&gt;=90000,1,0)</f>
        <v>0</v>
      </c>
      <c r="G1049" s="0" t="n">
        <f aca="false">IF(E1049&gt;=90000,1,0)</f>
        <v>0</v>
      </c>
      <c r="H1049" s="0" t="n">
        <f aca="false">IF(E1049&gt;=100000,1,0)</f>
        <v>0</v>
      </c>
      <c r="I1049" s="0" t="n">
        <f aca="false">Positions!$F$2*(G1049-Positions!$G$2)-Positions!$F$3*(H1049-Positions!$G$3)-Positions!$F$4*(F1049-Positions!$G$4)</f>
        <v>-1620</v>
      </c>
      <c r="J1049" s="0" t="n">
        <f aca="false">-I1049</f>
        <v>1620</v>
      </c>
    </row>
    <row r="1050" customFormat="false" ht="15" hidden="false" customHeight="false" outlineLevel="0" collapsed="false">
      <c r="B1050" s="0" t="n">
        <f aca="true">NORMSINV(RAND())</f>
        <v>0.128973376143308</v>
      </c>
      <c r="C1050" s="0" t="n">
        <f aca="true">NORMSINV(RAND())</f>
        <v>0.180121443089314</v>
      </c>
      <c r="D1050" s="0" t="n">
        <f aca="false">$C$7*EXP($C$8*B1050)</f>
        <v>89209.1318091487</v>
      </c>
      <c r="E1050" s="0" t="n">
        <f aca="false">$C$7*EXP($C$8*B1050+$C$9*C1050)</f>
        <v>94172.4623235728</v>
      </c>
      <c r="F1050" s="0" t="n">
        <f aca="false">IF(D1050&gt;=90000,1,0)</f>
        <v>0</v>
      </c>
      <c r="G1050" s="0" t="n">
        <f aca="false">IF(E1050&gt;=90000,1,0)</f>
        <v>1</v>
      </c>
      <c r="H1050" s="0" t="n">
        <f aca="false">IF(E1050&gt;=100000,1,0)</f>
        <v>0</v>
      </c>
      <c r="I1050" s="0" t="n">
        <f aca="false">Positions!$F$2*(G1050-Positions!$G$2)-Positions!$F$3*(H1050-Positions!$G$3)-Positions!$F$4*(F1050-Positions!$G$4)</f>
        <v>8380</v>
      </c>
      <c r="J1050" s="0" t="n">
        <f aca="false">-I1050</f>
        <v>-8380</v>
      </c>
    </row>
    <row r="1051" customFormat="false" ht="15" hidden="false" customHeight="false" outlineLevel="0" collapsed="false">
      <c r="B1051" s="0" t="n">
        <f aca="true">NORMSINV(RAND())</f>
        <v>-1.98338820423556</v>
      </c>
      <c r="C1051" s="0" t="n">
        <f aca="true">NORMSINV(RAND())</f>
        <v>-1.37833381472531</v>
      </c>
      <c r="D1051" s="0" t="n">
        <f aca="false">$C$7*EXP($C$8*B1051)</f>
        <v>59162.8244329101</v>
      </c>
      <c r="E1051" s="0" t="n">
        <f aca="false">$C$7*EXP($C$8*B1051+$C$9*C1051)</f>
        <v>39093.9240439422</v>
      </c>
      <c r="F1051" s="0" t="n">
        <f aca="false">IF(D1051&gt;=90000,1,0)</f>
        <v>0</v>
      </c>
      <c r="G1051" s="0" t="n">
        <f aca="false">IF(E1051&gt;=90000,1,0)</f>
        <v>0</v>
      </c>
      <c r="H1051" s="0" t="n">
        <f aca="false">IF(E1051&gt;=100000,1,0)</f>
        <v>0</v>
      </c>
      <c r="I1051" s="0" t="n">
        <f aca="false">Positions!$F$2*(G1051-Positions!$G$2)-Positions!$F$3*(H1051-Positions!$G$3)-Positions!$F$4*(F1051-Positions!$G$4)</f>
        <v>-1620</v>
      </c>
      <c r="J1051" s="0" t="n">
        <f aca="false">-I1051</f>
        <v>1620</v>
      </c>
    </row>
    <row r="1052" customFormat="false" ht="15" hidden="false" customHeight="false" outlineLevel="0" collapsed="false">
      <c r="B1052" s="0" t="n">
        <f aca="true">NORMSINV(RAND())</f>
        <v>-1.97167675369318</v>
      </c>
      <c r="C1052" s="0" t="n">
        <f aca="true">NORMSINV(RAND())</f>
        <v>-0.240042262396049</v>
      </c>
      <c r="D1052" s="0" t="n">
        <f aca="false">$C$7*EXP($C$8*B1052)</f>
        <v>59297.6896694467</v>
      </c>
      <c r="E1052" s="0" t="n">
        <f aca="false">$C$7*EXP($C$8*B1052+$C$9*C1052)</f>
        <v>55169.694225486</v>
      </c>
      <c r="F1052" s="0" t="n">
        <f aca="false">IF(D1052&gt;=90000,1,0)</f>
        <v>0</v>
      </c>
      <c r="G1052" s="0" t="n">
        <f aca="false">IF(E1052&gt;=90000,1,0)</f>
        <v>0</v>
      </c>
      <c r="H1052" s="0" t="n">
        <f aca="false">IF(E1052&gt;=100000,1,0)</f>
        <v>0</v>
      </c>
      <c r="I1052" s="0" t="n">
        <f aca="false">Positions!$F$2*(G1052-Positions!$G$2)-Positions!$F$3*(H1052-Positions!$G$3)-Positions!$F$4*(F1052-Positions!$G$4)</f>
        <v>-1620</v>
      </c>
      <c r="J1052" s="0" t="n">
        <f aca="false">-I1052</f>
        <v>1620</v>
      </c>
    </row>
    <row r="1053" customFormat="false" ht="15" hidden="false" customHeight="false" outlineLevel="0" collapsed="false">
      <c r="B1053" s="0" t="n">
        <f aca="true">NORMSINV(RAND())</f>
        <v>1.78070146249635</v>
      </c>
      <c r="C1053" s="0" t="n">
        <f aca="true">NORMSINV(RAND())</f>
        <v>-1.75696850617885</v>
      </c>
      <c r="D1053" s="0" t="n">
        <f aca="false">$C$7*EXP($C$8*B1053)</f>
        <v>122991.598953167</v>
      </c>
      <c r="E1053" s="0" t="n">
        <f aca="false">$C$7*EXP($C$8*B1053+$C$9*C1053)</f>
        <v>72527.9765566449</v>
      </c>
      <c r="F1053" s="0" t="n">
        <f aca="false">IF(D1053&gt;=90000,1,0)</f>
        <v>1</v>
      </c>
      <c r="G1053" s="0" t="n">
        <f aca="false">IF(E1053&gt;=90000,1,0)</f>
        <v>0</v>
      </c>
      <c r="H1053" s="0" t="n">
        <f aca="false">IF(E1053&gt;=100000,1,0)</f>
        <v>0</v>
      </c>
      <c r="I1053" s="0" t="n">
        <f aca="false">Positions!$F$2*(G1053-Positions!$G$2)-Positions!$F$3*(H1053-Positions!$G$3)-Positions!$F$4*(F1053-Positions!$G$4)</f>
        <v>-5620</v>
      </c>
      <c r="J1053" s="0" t="n">
        <f aca="false">-I1053</f>
        <v>5620</v>
      </c>
    </row>
    <row r="1054" customFormat="false" ht="15" hidden="false" customHeight="false" outlineLevel="0" collapsed="false">
      <c r="B1054" s="0" t="n">
        <f aca="true">NORMSINV(RAND())</f>
        <v>0.125270709204698</v>
      </c>
      <c r="C1054" s="0" t="n">
        <f aca="true">NORMSINV(RAND())</f>
        <v>-0.715524328362033</v>
      </c>
      <c r="D1054" s="0" t="n">
        <f aca="false">$C$7*EXP($C$8*B1054)</f>
        <v>89144.9349840514</v>
      </c>
      <c r="E1054" s="0" t="n">
        <f aca="false">$C$7*EXP($C$8*B1054+$C$9*C1054)</f>
        <v>71892.8879163364</v>
      </c>
      <c r="F1054" s="0" t="n">
        <f aca="false">IF(D1054&gt;=90000,1,0)</f>
        <v>0</v>
      </c>
      <c r="G1054" s="0" t="n">
        <f aca="false">IF(E1054&gt;=90000,1,0)</f>
        <v>0</v>
      </c>
      <c r="H1054" s="0" t="n">
        <f aca="false">IF(E1054&gt;=100000,1,0)</f>
        <v>0</v>
      </c>
      <c r="I1054" s="0" t="n">
        <f aca="false">Positions!$F$2*(G1054-Positions!$G$2)-Positions!$F$3*(H1054-Positions!$G$3)-Positions!$F$4*(F1054-Positions!$G$4)</f>
        <v>-1620</v>
      </c>
      <c r="J1054" s="0" t="n">
        <f aca="false">-I1054</f>
        <v>1620</v>
      </c>
    </row>
    <row r="1055" customFormat="false" ht="15" hidden="false" customHeight="false" outlineLevel="0" collapsed="false">
      <c r="B1055" s="0" t="n">
        <f aca="true">NORMSINV(RAND())</f>
        <v>-0.8860523605855</v>
      </c>
      <c r="C1055" s="0" t="n">
        <f aca="true">NORMSINV(RAND())</f>
        <v>2.39014285520899</v>
      </c>
      <c r="D1055" s="0" t="n">
        <f aca="false">$C$7*EXP($C$8*B1055)</f>
        <v>73232.5394961477</v>
      </c>
      <c r="E1055" s="0" t="n">
        <f aca="false">$C$7*EXP($C$8*B1055+$C$9*C1055)</f>
        <v>150222.174543802</v>
      </c>
      <c r="F1055" s="0" t="n">
        <f aca="false">IF(D1055&gt;=90000,1,0)</f>
        <v>0</v>
      </c>
      <c r="G1055" s="0" t="n">
        <f aca="false">IF(E1055&gt;=90000,1,0)</f>
        <v>1</v>
      </c>
      <c r="H1055" s="0" t="n">
        <f aca="false">IF(E1055&gt;=100000,1,0)</f>
        <v>1</v>
      </c>
      <c r="I1055" s="0" t="n">
        <f aca="false">Positions!$F$2*(G1055-Positions!$G$2)-Positions!$F$3*(H1055-Positions!$G$3)-Positions!$F$4*(F1055-Positions!$G$4)</f>
        <v>2380</v>
      </c>
      <c r="J1055" s="0" t="n">
        <f aca="false">-I1055</f>
        <v>-2380</v>
      </c>
    </row>
    <row r="1056" customFormat="false" ht="15" hidden="false" customHeight="false" outlineLevel="0" collapsed="false">
      <c r="B1056" s="0" t="n">
        <f aca="true">NORMSINV(RAND())</f>
        <v>-1.4319061174806</v>
      </c>
      <c r="C1056" s="0" t="n">
        <f aca="true">NORMSINV(RAND())</f>
        <v>0.399119751572092</v>
      </c>
      <c r="D1056" s="0" t="n">
        <f aca="false">$C$7*EXP($C$8*B1056)</f>
        <v>65858.8457576793</v>
      </c>
      <c r="E1056" s="0" t="n">
        <f aca="false">$C$7*EXP($C$8*B1056+$C$9*C1056)</f>
        <v>74253.7966290979</v>
      </c>
      <c r="F1056" s="0" t="n">
        <f aca="false">IF(D1056&gt;=90000,1,0)</f>
        <v>0</v>
      </c>
      <c r="G1056" s="0" t="n">
        <f aca="false">IF(E1056&gt;=90000,1,0)</f>
        <v>0</v>
      </c>
      <c r="H1056" s="0" t="n">
        <f aca="false">IF(E1056&gt;=100000,1,0)</f>
        <v>0</v>
      </c>
      <c r="I1056" s="0" t="n">
        <f aca="false">Positions!$F$2*(G1056-Positions!$G$2)-Positions!$F$3*(H1056-Positions!$G$3)-Positions!$F$4*(F1056-Positions!$G$4)</f>
        <v>-1620</v>
      </c>
      <c r="J1056" s="0" t="n">
        <f aca="false">-I1056</f>
        <v>1620</v>
      </c>
    </row>
    <row r="1057" customFormat="false" ht="15" hidden="false" customHeight="false" outlineLevel="0" collapsed="false">
      <c r="B1057" s="0" t="n">
        <f aca="true">NORMSINV(RAND())</f>
        <v>-0.37140264705263</v>
      </c>
      <c r="C1057" s="0" t="n">
        <f aca="true">NORMSINV(RAND())</f>
        <v>0.658406427030551</v>
      </c>
      <c r="D1057" s="0" t="n">
        <f aca="false">$C$7*EXP($C$8*B1057)</f>
        <v>80939.2757277861</v>
      </c>
      <c r="E1057" s="0" t="n">
        <f aca="false">$C$7*EXP($C$8*B1057+$C$9*C1057)</f>
        <v>98653.7030341842</v>
      </c>
      <c r="F1057" s="0" t="n">
        <f aca="false">IF(D1057&gt;=90000,1,0)</f>
        <v>0</v>
      </c>
      <c r="G1057" s="0" t="n">
        <f aca="false">IF(E1057&gt;=90000,1,0)</f>
        <v>1</v>
      </c>
      <c r="H1057" s="0" t="n">
        <f aca="false">IF(E1057&gt;=100000,1,0)</f>
        <v>0</v>
      </c>
      <c r="I1057" s="0" t="n">
        <f aca="false">Positions!$F$2*(G1057-Positions!$G$2)-Positions!$F$3*(H1057-Positions!$G$3)-Positions!$F$4*(F1057-Positions!$G$4)</f>
        <v>8380</v>
      </c>
      <c r="J1057" s="0" t="n">
        <f aca="false">-I1057</f>
        <v>-8380</v>
      </c>
    </row>
    <row r="1058" customFormat="false" ht="15" hidden="false" customHeight="false" outlineLevel="0" collapsed="false">
      <c r="B1058" s="0" t="n">
        <f aca="true">NORMSINV(RAND())</f>
        <v>-0.750434628958018</v>
      </c>
      <c r="C1058" s="0" t="n">
        <f aca="true">NORMSINV(RAND())</f>
        <v>0.723552947687959</v>
      </c>
      <c r="D1058" s="0" t="n">
        <f aca="false">$C$7*EXP($C$8*B1058)</f>
        <v>75189.1509610553</v>
      </c>
      <c r="E1058" s="0" t="n">
        <f aca="false">$C$7*EXP($C$8*B1058+$C$9*C1058)</f>
        <v>93457.4763290345</v>
      </c>
      <c r="F1058" s="0" t="n">
        <f aca="false">IF(D1058&gt;=90000,1,0)</f>
        <v>0</v>
      </c>
      <c r="G1058" s="0" t="n">
        <f aca="false">IF(E1058&gt;=90000,1,0)</f>
        <v>1</v>
      </c>
      <c r="H1058" s="0" t="n">
        <f aca="false">IF(E1058&gt;=100000,1,0)</f>
        <v>0</v>
      </c>
      <c r="I1058" s="0" t="n">
        <f aca="false">Positions!$F$2*(G1058-Positions!$G$2)-Positions!$F$3*(H1058-Positions!$G$3)-Positions!$F$4*(F1058-Positions!$G$4)</f>
        <v>8380</v>
      </c>
      <c r="J1058" s="0" t="n">
        <f aca="false">-I1058</f>
        <v>-8380</v>
      </c>
    </row>
    <row r="1059" customFormat="false" ht="15" hidden="false" customHeight="false" outlineLevel="0" collapsed="false">
      <c r="B1059" s="0" t="n">
        <f aca="true">NORMSINV(RAND())</f>
        <v>0.764059232980775</v>
      </c>
      <c r="C1059" s="0" t="n">
        <f aca="true">NORMSINV(RAND())</f>
        <v>1.55152315812047</v>
      </c>
      <c r="D1059" s="0" t="n">
        <f aca="false">$C$7*EXP($C$8*B1059)</f>
        <v>100933.129324521</v>
      </c>
      <c r="E1059" s="0" t="n">
        <f aca="false">$C$7*EXP($C$8*B1059+$C$9*C1059)</f>
        <v>160909.990582423</v>
      </c>
      <c r="F1059" s="0" t="n">
        <f aca="false">IF(D1059&gt;=90000,1,0)</f>
        <v>1</v>
      </c>
      <c r="G1059" s="0" t="n">
        <f aca="false">IF(E1059&gt;=90000,1,0)</f>
        <v>1</v>
      </c>
      <c r="H1059" s="0" t="n">
        <f aca="false">IF(E1059&gt;=100000,1,0)</f>
        <v>1</v>
      </c>
      <c r="I1059" s="0" t="n">
        <f aca="false">Positions!$F$2*(G1059-Positions!$G$2)-Positions!$F$3*(H1059-Positions!$G$3)-Positions!$F$4*(F1059-Positions!$G$4)</f>
        <v>-1620</v>
      </c>
      <c r="J1059" s="0" t="n">
        <f aca="false">-I1059</f>
        <v>1620</v>
      </c>
    </row>
    <row r="1060" customFormat="false" ht="15" hidden="false" customHeight="false" outlineLevel="0" collapsed="false">
      <c r="B1060" s="0" t="n">
        <f aca="true">NORMSINV(RAND())</f>
        <v>-0.265078369043662</v>
      </c>
      <c r="C1060" s="0" t="n">
        <f aca="true">NORMSINV(RAND())</f>
        <v>-1.08917347965838</v>
      </c>
      <c r="D1060" s="0" t="n">
        <f aca="false">$C$7*EXP($C$8*B1060)</f>
        <v>82629.8498371023</v>
      </c>
      <c r="E1060" s="0" t="n">
        <f aca="false">$C$7*EXP($C$8*B1060+$C$9*C1060)</f>
        <v>59558.9213673236</v>
      </c>
      <c r="F1060" s="0" t="n">
        <f aca="false">IF(D1060&gt;=90000,1,0)</f>
        <v>0</v>
      </c>
      <c r="G1060" s="0" t="n">
        <f aca="false">IF(E1060&gt;=90000,1,0)</f>
        <v>0</v>
      </c>
      <c r="H1060" s="0" t="n">
        <f aca="false">IF(E1060&gt;=100000,1,0)</f>
        <v>0</v>
      </c>
      <c r="I1060" s="0" t="n">
        <f aca="false">Positions!$F$2*(G1060-Positions!$G$2)-Positions!$F$3*(H1060-Positions!$G$3)-Positions!$F$4*(F1060-Positions!$G$4)</f>
        <v>-1620</v>
      </c>
      <c r="J1060" s="0" t="n">
        <f aca="false">-I1060</f>
        <v>1620</v>
      </c>
    </row>
    <row r="1061" customFormat="false" ht="15" hidden="false" customHeight="false" outlineLevel="0" collapsed="false">
      <c r="B1061" s="0" t="n">
        <f aca="true">NORMSINV(RAND())</f>
        <v>0.292950063955549</v>
      </c>
      <c r="C1061" s="0" t="n">
        <f aca="true">NORMSINV(RAND())</f>
        <v>0.479457359001998</v>
      </c>
      <c r="D1061" s="0" t="n">
        <f aca="false">$C$7*EXP($C$8*B1061)</f>
        <v>92099.00324906</v>
      </c>
      <c r="E1061" s="0" t="n">
        <f aca="false">$C$7*EXP($C$8*B1061+$C$9*C1061)</f>
        <v>106376.928472717</v>
      </c>
      <c r="F1061" s="0" t="n">
        <f aca="false">IF(D1061&gt;=90000,1,0)</f>
        <v>1</v>
      </c>
      <c r="G1061" s="0" t="n">
        <f aca="false">IF(E1061&gt;=90000,1,0)</f>
        <v>1</v>
      </c>
      <c r="H1061" s="0" t="n">
        <f aca="false">IF(E1061&gt;=100000,1,0)</f>
        <v>1</v>
      </c>
      <c r="I1061" s="0" t="n">
        <f aca="false">Positions!$F$2*(G1061-Positions!$G$2)-Positions!$F$3*(H1061-Positions!$G$3)-Positions!$F$4*(F1061-Positions!$G$4)</f>
        <v>-1620</v>
      </c>
      <c r="J1061" s="0" t="n">
        <f aca="false">-I1061</f>
        <v>1620</v>
      </c>
    </row>
    <row r="1062" customFormat="false" ht="15" hidden="false" customHeight="false" outlineLevel="0" collapsed="false">
      <c r="B1062" s="0" t="n">
        <f aca="true">NORMSINV(RAND())</f>
        <v>-0.0141439022786664</v>
      </c>
      <c r="C1062" s="0" t="n">
        <f aca="true">NORMSINV(RAND())</f>
        <v>1.45091898099722</v>
      </c>
      <c r="D1062" s="0" t="n">
        <f aca="false">$C$7*EXP($C$8*B1062)</f>
        <v>86761.0883070838</v>
      </c>
      <c r="E1062" s="0" t="n">
        <f aca="false">$C$7*EXP($C$8*B1062+$C$9*C1062)</f>
        <v>134196.293728489</v>
      </c>
      <c r="F1062" s="0" t="n">
        <f aca="false">IF(D1062&gt;=90000,1,0)</f>
        <v>0</v>
      </c>
      <c r="G1062" s="0" t="n">
        <f aca="false">IF(E1062&gt;=90000,1,0)</f>
        <v>1</v>
      </c>
      <c r="H1062" s="0" t="n">
        <f aca="false">IF(E1062&gt;=100000,1,0)</f>
        <v>1</v>
      </c>
      <c r="I1062" s="0" t="n">
        <f aca="false">Positions!$F$2*(G1062-Positions!$G$2)-Positions!$F$3*(H1062-Positions!$G$3)-Positions!$F$4*(F1062-Positions!$G$4)</f>
        <v>2380</v>
      </c>
      <c r="J1062" s="0" t="n">
        <f aca="false">-I1062</f>
        <v>-2380</v>
      </c>
    </row>
    <row r="1063" customFormat="false" ht="15" hidden="false" customHeight="false" outlineLevel="0" collapsed="false">
      <c r="B1063" s="0" t="n">
        <f aca="true">NORMSINV(RAND())</f>
        <v>-1.41631354285648</v>
      </c>
      <c r="C1063" s="0" t="n">
        <f aca="true">NORMSINV(RAND())</f>
        <v>0.469702139237593</v>
      </c>
      <c r="D1063" s="0" t="n">
        <f aca="false">$C$7*EXP($C$8*B1063)</f>
        <v>66058.8026155529</v>
      </c>
      <c r="E1063" s="0" t="n">
        <f aca="false">$C$7*EXP($C$8*B1063+$C$9*C1063)</f>
        <v>76076.3526331656</v>
      </c>
      <c r="F1063" s="0" t="n">
        <f aca="false">IF(D1063&gt;=90000,1,0)</f>
        <v>0</v>
      </c>
      <c r="G1063" s="0" t="n">
        <f aca="false">IF(E1063&gt;=90000,1,0)</f>
        <v>0</v>
      </c>
      <c r="H1063" s="0" t="n">
        <f aca="false">IF(E1063&gt;=100000,1,0)</f>
        <v>0</v>
      </c>
      <c r="I1063" s="0" t="n">
        <f aca="false">Positions!$F$2*(G1063-Positions!$G$2)-Positions!$F$3*(H1063-Positions!$G$3)-Positions!$F$4*(F1063-Positions!$G$4)</f>
        <v>-1620</v>
      </c>
      <c r="J1063" s="0" t="n">
        <f aca="false">-I1063</f>
        <v>1620</v>
      </c>
    </row>
    <row r="1064" customFormat="false" ht="15" hidden="false" customHeight="false" outlineLevel="0" collapsed="false">
      <c r="B1064" s="0" t="n">
        <f aca="true">NORMSINV(RAND())</f>
        <v>-1.03219338649152</v>
      </c>
      <c r="C1064" s="0" t="n">
        <f aca="true">NORMSINV(RAND())</f>
        <v>0.822409213833496</v>
      </c>
      <c r="D1064" s="0" t="n">
        <f aca="false">$C$7*EXP($C$8*B1064)</f>
        <v>71181.061153559</v>
      </c>
      <c r="E1064" s="0" t="n">
        <f aca="false">$C$7*EXP($C$8*B1064+$C$9*C1064)</f>
        <v>91144.1669597491</v>
      </c>
      <c r="F1064" s="0" t="n">
        <f aca="false">IF(D1064&gt;=90000,1,0)</f>
        <v>0</v>
      </c>
      <c r="G1064" s="0" t="n">
        <f aca="false">IF(E1064&gt;=90000,1,0)</f>
        <v>1</v>
      </c>
      <c r="H1064" s="0" t="n">
        <f aca="false">IF(E1064&gt;=100000,1,0)</f>
        <v>0</v>
      </c>
      <c r="I1064" s="0" t="n">
        <f aca="false">Positions!$F$2*(G1064-Positions!$G$2)-Positions!$F$3*(H1064-Positions!$G$3)-Positions!$F$4*(F1064-Positions!$G$4)</f>
        <v>8380</v>
      </c>
      <c r="J1064" s="0" t="n">
        <f aca="false">-I1064</f>
        <v>-8380</v>
      </c>
    </row>
    <row r="1065" customFormat="false" ht="15" hidden="false" customHeight="false" outlineLevel="0" collapsed="false">
      <c r="B1065" s="0" t="n">
        <f aca="true">NORMSINV(RAND())</f>
        <v>0.882545480220127</v>
      </c>
      <c r="C1065" s="0" t="n">
        <f aca="true">NORMSINV(RAND())</f>
        <v>-0.861309634878318</v>
      </c>
      <c r="D1065" s="0" t="n">
        <f aca="false">$C$7*EXP($C$8*B1065)</f>
        <v>103285.249284858</v>
      </c>
      <c r="E1065" s="0" t="n">
        <f aca="false">$C$7*EXP($C$8*B1065+$C$9*C1065)</f>
        <v>79725.1752058122</v>
      </c>
      <c r="F1065" s="0" t="n">
        <f aca="false">IF(D1065&gt;=90000,1,0)</f>
        <v>1</v>
      </c>
      <c r="G1065" s="0" t="n">
        <f aca="false">IF(E1065&gt;=90000,1,0)</f>
        <v>0</v>
      </c>
      <c r="H1065" s="0" t="n">
        <f aca="false">IF(E1065&gt;=100000,1,0)</f>
        <v>0</v>
      </c>
      <c r="I1065" s="0" t="n">
        <f aca="false">Positions!$F$2*(G1065-Positions!$G$2)-Positions!$F$3*(H1065-Positions!$G$3)-Positions!$F$4*(F1065-Positions!$G$4)</f>
        <v>-5620</v>
      </c>
      <c r="J1065" s="0" t="n">
        <f aca="false">-I1065</f>
        <v>5620</v>
      </c>
    </row>
    <row r="1066" customFormat="false" ht="15" hidden="false" customHeight="false" outlineLevel="0" collapsed="false">
      <c r="B1066" s="0" t="n">
        <f aca="true">NORMSINV(RAND())</f>
        <v>-0.43117806201352</v>
      </c>
      <c r="C1066" s="0" t="n">
        <f aca="true">NORMSINV(RAND())</f>
        <v>-0.147387294393405</v>
      </c>
      <c r="D1066" s="0" t="n">
        <f aca="false">$C$7*EXP($C$8*B1066)</f>
        <v>80004.0711066356</v>
      </c>
      <c r="E1066" s="0" t="n">
        <f aca="false">$C$7*EXP($C$8*B1066+$C$9*C1066)</f>
        <v>76536.9009409789</v>
      </c>
      <c r="F1066" s="0" t="n">
        <f aca="false">IF(D1066&gt;=90000,1,0)</f>
        <v>0</v>
      </c>
      <c r="G1066" s="0" t="n">
        <f aca="false">IF(E1066&gt;=90000,1,0)</f>
        <v>0</v>
      </c>
      <c r="H1066" s="0" t="n">
        <f aca="false">IF(E1066&gt;=100000,1,0)</f>
        <v>0</v>
      </c>
      <c r="I1066" s="0" t="n">
        <f aca="false">Positions!$F$2*(G1066-Positions!$G$2)-Positions!$F$3*(H1066-Positions!$G$3)-Positions!$F$4*(F1066-Positions!$G$4)</f>
        <v>-1620</v>
      </c>
      <c r="J1066" s="0" t="n">
        <f aca="false">-I1066</f>
        <v>1620</v>
      </c>
    </row>
    <row r="1067" customFormat="false" ht="15" hidden="false" customHeight="false" outlineLevel="0" collapsed="false">
      <c r="B1067" s="0" t="n">
        <f aca="true">NORMSINV(RAND())</f>
        <v>-0.366705707337494</v>
      </c>
      <c r="C1067" s="0" t="n">
        <f aca="true">NORMSINV(RAND())</f>
        <v>0.925550576394375</v>
      </c>
      <c r="D1067" s="0" t="n">
        <f aca="false">$C$7*EXP($C$8*B1067)</f>
        <v>81013.2223790722</v>
      </c>
      <c r="E1067" s="0" t="n">
        <f aca="false">$C$7*EXP($C$8*B1067+$C$9*C1067)</f>
        <v>107000.373984695</v>
      </c>
      <c r="F1067" s="0" t="n">
        <f aca="false">IF(D1067&gt;=90000,1,0)</f>
        <v>0</v>
      </c>
      <c r="G1067" s="0" t="n">
        <f aca="false">IF(E1067&gt;=90000,1,0)</f>
        <v>1</v>
      </c>
      <c r="H1067" s="0" t="n">
        <f aca="false">IF(E1067&gt;=100000,1,0)</f>
        <v>1</v>
      </c>
      <c r="I1067" s="0" t="n">
        <f aca="false">Positions!$F$2*(G1067-Positions!$G$2)-Positions!$F$3*(H1067-Positions!$G$3)-Positions!$F$4*(F1067-Positions!$G$4)</f>
        <v>2380</v>
      </c>
      <c r="J1067" s="0" t="n">
        <f aca="false">-I1067</f>
        <v>-2380</v>
      </c>
    </row>
    <row r="1068" customFormat="false" ht="15" hidden="false" customHeight="false" outlineLevel="0" collapsed="false">
      <c r="B1068" s="0" t="n">
        <f aca="true">NORMSINV(RAND())</f>
        <v>-0.911606698191829</v>
      </c>
      <c r="C1068" s="0" t="n">
        <f aca="true">NORMSINV(RAND())</f>
        <v>0.385212319803451</v>
      </c>
      <c r="D1068" s="0" t="n">
        <f aca="false">$C$7*EXP($C$8*B1068)</f>
        <v>72869.5983471324</v>
      </c>
      <c r="E1068" s="0" t="n">
        <f aca="false">$C$7*EXP($C$8*B1068+$C$9*C1068)</f>
        <v>81815.4509281302</v>
      </c>
      <c r="F1068" s="0" t="n">
        <f aca="false">IF(D1068&gt;=90000,1,0)</f>
        <v>0</v>
      </c>
      <c r="G1068" s="0" t="n">
        <f aca="false">IF(E1068&gt;=90000,1,0)</f>
        <v>0</v>
      </c>
      <c r="H1068" s="0" t="n">
        <f aca="false">IF(E1068&gt;=100000,1,0)</f>
        <v>0</v>
      </c>
      <c r="I1068" s="0" t="n">
        <f aca="false">Positions!$F$2*(G1068-Positions!$G$2)-Positions!$F$3*(H1068-Positions!$G$3)-Positions!$F$4*(F1068-Positions!$G$4)</f>
        <v>-1620</v>
      </c>
      <c r="J1068" s="0" t="n">
        <f aca="false">-I1068</f>
        <v>1620</v>
      </c>
    </row>
    <row r="1069" customFormat="false" ht="15" hidden="false" customHeight="false" outlineLevel="0" collapsed="false">
      <c r="B1069" s="0" t="n">
        <f aca="true">NORMSINV(RAND())</f>
        <v>-1.37716513845679</v>
      </c>
      <c r="C1069" s="0" t="n">
        <f aca="true">NORMSINV(RAND())</f>
        <v>0.269309086641219</v>
      </c>
      <c r="D1069" s="0" t="n">
        <f aca="false">$C$7*EXP($C$8*B1069)</f>
        <v>66563.5156126538</v>
      </c>
      <c r="E1069" s="0" t="n">
        <f aca="false">$C$7*EXP($C$8*B1069+$C$9*C1069)</f>
        <v>72176.2297606115</v>
      </c>
      <c r="F1069" s="0" t="n">
        <f aca="false">IF(D1069&gt;=90000,1,0)</f>
        <v>0</v>
      </c>
      <c r="G1069" s="0" t="n">
        <f aca="false">IF(E1069&gt;=90000,1,0)</f>
        <v>0</v>
      </c>
      <c r="H1069" s="0" t="n">
        <f aca="false">IF(E1069&gt;=100000,1,0)</f>
        <v>0</v>
      </c>
      <c r="I1069" s="0" t="n">
        <f aca="false">Positions!$F$2*(G1069-Positions!$G$2)-Positions!$F$3*(H1069-Positions!$G$3)-Positions!$F$4*(F1069-Positions!$G$4)</f>
        <v>-1620</v>
      </c>
      <c r="J1069" s="0" t="n">
        <f aca="false">-I1069</f>
        <v>1620</v>
      </c>
    </row>
    <row r="1070" customFormat="false" ht="15" hidden="false" customHeight="false" outlineLevel="0" collapsed="false">
      <c r="B1070" s="0" t="n">
        <f aca="true">NORMSINV(RAND())</f>
        <v>-0.53425510043111</v>
      </c>
      <c r="C1070" s="0" t="n">
        <f aca="true">NORMSINV(RAND())</f>
        <v>-0.652580294452004</v>
      </c>
      <c r="D1070" s="0" t="n">
        <f aca="false">$C$7*EXP($C$8*B1070)</f>
        <v>78416.7110251313</v>
      </c>
      <c r="E1070" s="0" t="n">
        <f aca="false">$C$7*EXP($C$8*B1070+$C$9*C1070)</f>
        <v>64448.8450884717</v>
      </c>
      <c r="F1070" s="0" t="n">
        <f aca="false">IF(D1070&gt;=90000,1,0)</f>
        <v>0</v>
      </c>
      <c r="G1070" s="0" t="n">
        <f aca="false">IF(E1070&gt;=90000,1,0)</f>
        <v>0</v>
      </c>
      <c r="H1070" s="0" t="n">
        <f aca="false">IF(E1070&gt;=100000,1,0)</f>
        <v>0</v>
      </c>
      <c r="I1070" s="0" t="n">
        <f aca="false">Positions!$F$2*(G1070-Positions!$G$2)-Positions!$F$3*(H1070-Positions!$G$3)-Positions!$F$4*(F1070-Positions!$G$4)</f>
        <v>-1620</v>
      </c>
      <c r="J1070" s="0" t="n">
        <f aca="false">-I1070</f>
        <v>1620</v>
      </c>
    </row>
    <row r="1071" customFormat="false" ht="15" hidden="false" customHeight="false" outlineLevel="0" collapsed="false">
      <c r="B1071" s="0" t="n">
        <f aca="true">NORMSINV(RAND())</f>
        <v>0.684429015133036</v>
      </c>
      <c r="C1071" s="0" t="n">
        <f aca="true">NORMSINV(RAND())</f>
        <v>-0.818254506357893</v>
      </c>
      <c r="D1071" s="0" t="n">
        <f aca="false">$C$7*EXP($C$8*B1071)</f>
        <v>99382.5284269904</v>
      </c>
      <c r="E1071" s="0" t="n">
        <f aca="false">$C$7*EXP($C$8*B1071+$C$9*C1071)</f>
        <v>77711.9866039735</v>
      </c>
      <c r="F1071" s="0" t="n">
        <f aca="false">IF(D1071&gt;=90000,1,0)</f>
        <v>1</v>
      </c>
      <c r="G1071" s="0" t="n">
        <f aca="false">IF(E1071&gt;=90000,1,0)</f>
        <v>0</v>
      </c>
      <c r="H1071" s="0" t="n">
        <f aca="false">IF(E1071&gt;=100000,1,0)</f>
        <v>0</v>
      </c>
      <c r="I1071" s="0" t="n">
        <f aca="false">Positions!$F$2*(G1071-Positions!$G$2)-Positions!$F$3*(H1071-Positions!$G$3)-Positions!$F$4*(F1071-Positions!$G$4)</f>
        <v>-5620</v>
      </c>
      <c r="J1071" s="0" t="n">
        <f aca="false">-I1071</f>
        <v>5620</v>
      </c>
    </row>
    <row r="1072" customFormat="false" ht="15" hidden="false" customHeight="false" outlineLevel="0" collapsed="false">
      <c r="B1072" s="0" t="n">
        <f aca="true">NORMSINV(RAND())</f>
        <v>-0.485186347330798</v>
      </c>
      <c r="C1072" s="0" t="n">
        <f aca="true">NORMSINV(RAND())</f>
        <v>0.121466781683233</v>
      </c>
      <c r="D1072" s="0" t="n">
        <f aca="false">$C$7*EXP($C$8*B1072)</f>
        <v>79168.3906681905</v>
      </c>
      <c r="E1072" s="0" t="n">
        <f aca="false">$C$7*EXP($C$8*B1072+$C$9*C1072)</f>
        <v>82112.4749599237</v>
      </c>
      <c r="F1072" s="0" t="n">
        <f aca="false">IF(D1072&gt;=90000,1,0)</f>
        <v>0</v>
      </c>
      <c r="G1072" s="0" t="n">
        <f aca="false">IF(E1072&gt;=90000,1,0)</f>
        <v>0</v>
      </c>
      <c r="H1072" s="0" t="n">
        <f aca="false">IF(E1072&gt;=100000,1,0)</f>
        <v>0</v>
      </c>
      <c r="I1072" s="0" t="n">
        <f aca="false">Positions!$F$2*(G1072-Positions!$G$2)-Positions!$F$3*(H1072-Positions!$G$3)-Positions!$F$4*(F1072-Positions!$G$4)</f>
        <v>-1620</v>
      </c>
      <c r="J1072" s="0" t="n">
        <f aca="false">-I1072</f>
        <v>1620</v>
      </c>
    </row>
    <row r="1073" customFormat="false" ht="15" hidden="false" customHeight="false" outlineLevel="0" collapsed="false">
      <c r="B1073" s="0" t="n">
        <f aca="true">NORMSINV(RAND())</f>
        <v>-0.029740360156227</v>
      </c>
      <c r="C1073" s="0" t="n">
        <f aca="true">NORMSINV(RAND())</f>
        <v>0.193367605919392</v>
      </c>
      <c r="D1073" s="0" t="n">
        <f aca="false">$C$7*EXP($C$8*B1073)</f>
        <v>86498.4013082154</v>
      </c>
      <c r="E1073" s="0" t="n">
        <f aca="false">$C$7*EXP($C$8*B1073+$C$9*C1073)</f>
        <v>91675.2204212486</v>
      </c>
      <c r="F1073" s="0" t="n">
        <f aca="false">IF(D1073&gt;=90000,1,0)</f>
        <v>0</v>
      </c>
      <c r="G1073" s="0" t="n">
        <f aca="false">IF(E1073&gt;=90000,1,0)</f>
        <v>1</v>
      </c>
      <c r="H1073" s="0" t="n">
        <f aca="false">IF(E1073&gt;=100000,1,0)</f>
        <v>0</v>
      </c>
      <c r="I1073" s="0" t="n">
        <f aca="false">Positions!$F$2*(G1073-Positions!$G$2)-Positions!$F$3*(H1073-Positions!$G$3)-Positions!$F$4*(F1073-Positions!$G$4)</f>
        <v>8380</v>
      </c>
      <c r="J1073" s="0" t="n">
        <f aca="false">-I1073</f>
        <v>-8380</v>
      </c>
    </row>
    <row r="1074" customFormat="false" ht="15" hidden="false" customHeight="false" outlineLevel="0" collapsed="false">
      <c r="B1074" s="0" t="n">
        <f aca="true">NORMSINV(RAND())</f>
        <v>0.819590559768664</v>
      </c>
      <c r="C1074" s="0" t="n">
        <f aca="true">NORMSINV(RAND())</f>
        <v>-1.65208040945367</v>
      </c>
      <c r="D1074" s="0" t="n">
        <f aca="false">$C$7*EXP($C$8*B1074)</f>
        <v>102028.760125616</v>
      </c>
      <c r="E1074" s="0" t="n">
        <f aca="false">$C$7*EXP($C$8*B1074+$C$9*C1074)</f>
        <v>62093.4404009073</v>
      </c>
      <c r="F1074" s="0" t="n">
        <f aca="false">IF(D1074&gt;=90000,1,0)</f>
        <v>1</v>
      </c>
      <c r="G1074" s="0" t="n">
        <f aca="false">IF(E1074&gt;=90000,1,0)</f>
        <v>0</v>
      </c>
      <c r="H1074" s="0" t="n">
        <f aca="false">IF(E1074&gt;=100000,1,0)</f>
        <v>0</v>
      </c>
      <c r="I1074" s="0" t="n">
        <f aca="false">Positions!$F$2*(G1074-Positions!$G$2)-Positions!$F$3*(H1074-Positions!$G$3)-Positions!$F$4*(F1074-Positions!$G$4)</f>
        <v>-5620</v>
      </c>
      <c r="J1074" s="0" t="n">
        <f aca="false">-I1074</f>
        <v>5620</v>
      </c>
    </row>
    <row r="1075" customFormat="false" ht="15" hidden="false" customHeight="false" outlineLevel="0" collapsed="false">
      <c r="B1075" s="0" t="n">
        <f aca="true">NORMSINV(RAND())</f>
        <v>0.283697746045791</v>
      </c>
      <c r="C1075" s="0" t="n">
        <f aca="true">NORMSINV(RAND())</f>
        <v>0.32081426195829</v>
      </c>
      <c r="D1075" s="0" t="n">
        <f aca="false">$C$7*EXP($C$8*B1075)</f>
        <v>91933.4793078489</v>
      </c>
      <c r="E1075" s="0" t="n">
        <f aca="false">$C$7*EXP($C$8*B1075+$C$9*C1075)</f>
        <v>101240.800192292</v>
      </c>
      <c r="F1075" s="0" t="n">
        <f aca="false">IF(D1075&gt;=90000,1,0)</f>
        <v>1</v>
      </c>
      <c r="G1075" s="0" t="n">
        <f aca="false">IF(E1075&gt;=90000,1,0)</f>
        <v>1</v>
      </c>
      <c r="H1075" s="0" t="n">
        <f aca="false">IF(E1075&gt;=100000,1,0)</f>
        <v>1</v>
      </c>
      <c r="I1075" s="0" t="n">
        <f aca="false">Positions!$F$2*(G1075-Positions!$G$2)-Positions!$F$3*(H1075-Positions!$G$3)-Positions!$F$4*(F1075-Positions!$G$4)</f>
        <v>-1620</v>
      </c>
      <c r="J1075" s="0" t="n">
        <f aca="false">-I1075</f>
        <v>1620</v>
      </c>
    </row>
    <row r="1076" customFormat="false" ht="15" hidden="false" customHeight="false" outlineLevel="0" collapsed="false">
      <c r="B1076" s="0" t="n">
        <f aca="true">NORMSINV(RAND())</f>
        <v>0.0956369771368328</v>
      </c>
      <c r="C1076" s="0" t="n">
        <f aca="true">NORMSINV(RAND())</f>
        <v>0.0626773422816311</v>
      </c>
      <c r="D1076" s="0" t="n">
        <f aca="false">$C$7*EXP($C$8*B1076)</f>
        <v>88632.8070810219</v>
      </c>
      <c r="E1076" s="0" t="n">
        <f aca="false">$C$7*EXP($C$8*B1076+$C$9*C1076)</f>
        <v>90318.5480157682</v>
      </c>
      <c r="F1076" s="0" t="n">
        <f aca="false">IF(D1076&gt;=90000,1,0)</f>
        <v>0</v>
      </c>
      <c r="G1076" s="0" t="n">
        <f aca="false">IF(E1076&gt;=90000,1,0)</f>
        <v>1</v>
      </c>
      <c r="H1076" s="0" t="n">
        <f aca="false">IF(E1076&gt;=100000,1,0)</f>
        <v>0</v>
      </c>
      <c r="I1076" s="0" t="n">
        <f aca="false">Positions!$F$2*(G1076-Positions!$G$2)-Positions!$F$3*(H1076-Positions!$G$3)-Positions!$F$4*(F1076-Positions!$G$4)</f>
        <v>8380</v>
      </c>
      <c r="J1076" s="0" t="n">
        <f aca="false">-I1076</f>
        <v>-8380</v>
      </c>
    </row>
    <row r="1077" customFormat="false" ht="15" hidden="false" customHeight="false" outlineLevel="0" collapsed="false">
      <c r="B1077" s="0" t="n">
        <f aca="true">NORMSINV(RAND())</f>
        <v>-2.35316077531158</v>
      </c>
      <c r="C1077" s="0" t="n">
        <f aca="true">NORMSINV(RAND())</f>
        <v>-0.964134783337948</v>
      </c>
      <c r="D1077" s="0" t="n">
        <f aca="false">$C$7*EXP($C$8*B1077)</f>
        <v>55058.7817970112</v>
      </c>
      <c r="E1077" s="0" t="n">
        <f aca="false">$C$7*EXP($C$8*B1077+$C$9*C1077)</f>
        <v>41205.9653497227</v>
      </c>
      <c r="F1077" s="0" t="n">
        <f aca="false">IF(D1077&gt;=90000,1,0)</f>
        <v>0</v>
      </c>
      <c r="G1077" s="0" t="n">
        <f aca="false">IF(E1077&gt;=90000,1,0)</f>
        <v>0</v>
      </c>
      <c r="H1077" s="0" t="n">
        <f aca="false">IF(E1077&gt;=100000,1,0)</f>
        <v>0</v>
      </c>
      <c r="I1077" s="0" t="n">
        <f aca="false">Positions!$F$2*(G1077-Positions!$G$2)-Positions!$F$3*(H1077-Positions!$G$3)-Positions!$F$4*(F1077-Positions!$G$4)</f>
        <v>-1620</v>
      </c>
      <c r="J1077" s="0" t="n">
        <f aca="false">-I1077</f>
        <v>1620</v>
      </c>
    </row>
    <row r="1078" customFormat="false" ht="15" hidden="false" customHeight="false" outlineLevel="0" collapsed="false">
      <c r="B1078" s="0" t="n">
        <f aca="true">NORMSINV(RAND())</f>
        <v>-0.654584870037431</v>
      </c>
      <c r="C1078" s="0" t="n">
        <f aca="true">NORMSINV(RAND())</f>
        <v>-0.0969247223180337</v>
      </c>
      <c r="D1078" s="0" t="n">
        <f aca="false">$C$7*EXP($C$8*B1078)</f>
        <v>76603.4622200416</v>
      </c>
      <c r="E1078" s="0" t="n">
        <f aca="false">$C$7*EXP($C$8*B1078+$C$9*C1078)</f>
        <v>74403.7810364546</v>
      </c>
      <c r="F1078" s="0" t="n">
        <f aca="false">IF(D1078&gt;=90000,1,0)</f>
        <v>0</v>
      </c>
      <c r="G1078" s="0" t="n">
        <f aca="false">IF(E1078&gt;=90000,1,0)</f>
        <v>0</v>
      </c>
      <c r="H1078" s="0" t="n">
        <f aca="false">IF(E1078&gt;=100000,1,0)</f>
        <v>0</v>
      </c>
      <c r="I1078" s="0" t="n">
        <f aca="false">Positions!$F$2*(G1078-Positions!$G$2)-Positions!$F$3*(H1078-Positions!$G$3)-Positions!$F$4*(F1078-Positions!$G$4)</f>
        <v>-1620</v>
      </c>
      <c r="J1078" s="0" t="n">
        <f aca="false">-I1078</f>
        <v>1620</v>
      </c>
    </row>
    <row r="1079" customFormat="false" ht="15" hidden="false" customHeight="false" outlineLevel="0" collapsed="false">
      <c r="B1079" s="0" t="n">
        <f aca="true">NORMSINV(RAND())</f>
        <v>-2.20331835559434</v>
      </c>
      <c r="C1079" s="0" t="n">
        <f aca="true">NORMSINV(RAND())</f>
        <v>0.400704662415362</v>
      </c>
      <c r="D1079" s="0" t="n">
        <f aca="false">$C$7*EXP($C$8*B1079)</f>
        <v>56686.3856832094</v>
      </c>
      <c r="E1079" s="0" t="n">
        <f aca="false">$C$7*EXP($C$8*B1079+$C$9*C1079)</f>
        <v>63942.5901622631</v>
      </c>
      <c r="F1079" s="0" t="n">
        <f aca="false">IF(D1079&gt;=90000,1,0)</f>
        <v>0</v>
      </c>
      <c r="G1079" s="0" t="n">
        <f aca="false">IF(E1079&gt;=90000,1,0)</f>
        <v>0</v>
      </c>
      <c r="H1079" s="0" t="n">
        <f aca="false">IF(E1079&gt;=100000,1,0)</f>
        <v>0</v>
      </c>
      <c r="I1079" s="0" t="n">
        <f aca="false">Positions!$F$2*(G1079-Positions!$G$2)-Positions!$F$3*(H1079-Positions!$G$3)-Positions!$F$4*(F1079-Positions!$G$4)</f>
        <v>-1620</v>
      </c>
      <c r="J1079" s="0" t="n">
        <f aca="false">-I1079</f>
        <v>1620</v>
      </c>
    </row>
    <row r="1080" customFormat="false" ht="15" hidden="false" customHeight="false" outlineLevel="0" collapsed="false">
      <c r="B1080" s="0" t="n">
        <f aca="true">NORMSINV(RAND())</f>
        <v>0.323409901542187</v>
      </c>
      <c r="C1080" s="0" t="n">
        <f aca="true">NORMSINV(RAND())</f>
        <v>0.331187902391426</v>
      </c>
      <c r="D1080" s="0" t="n">
        <f aca="false">$C$7*EXP($C$8*B1080)</f>
        <v>92646.0381167566</v>
      </c>
      <c r="E1080" s="0" t="n">
        <f aca="false">$C$7*EXP($C$8*B1080+$C$9*C1080)</f>
        <v>102344.141963322</v>
      </c>
      <c r="F1080" s="0" t="n">
        <f aca="false">IF(D1080&gt;=90000,1,0)</f>
        <v>1</v>
      </c>
      <c r="G1080" s="0" t="n">
        <f aca="false">IF(E1080&gt;=90000,1,0)</f>
        <v>1</v>
      </c>
      <c r="H1080" s="0" t="n">
        <f aca="false">IF(E1080&gt;=100000,1,0)</f>
        <v>1</v>
      </c>
      <c r="I1080" s="0" t="n">
        <f aca="false">Positions!$F$2*(G1080-Positions!$G$2)-Positions!$F$3*(H1080-Positions!$G$3)-Positions!$F$4*(F1080-Positions!$G$4)</f>
        <v>-1620</v>
      </c>
      <c r="J1080" s="0" t="n">
        <f aca="false">-I1080</f>
        <v>1620</v>
      </c>
    </row>
    <row r="1081" customFormat="false" ht="15" hidden="false" customHeight="false" outlineLevel="0" collapsed="false">
      <c r="B1081" s="0" t="n">
        <f aca="true">NORMSINV(RAND())</f>
        <v>0.752840871496613</v>
      </c>
      <c r="C1081" s="0" t="n">
        <f aca="true">NORMSINV(RAND())</f>
        <v>0.33575962200364</v>
      </c>
      <c r="D1081" s="0" t="n">
        <f aca="false">$C$7*EXP($C$8*B1081)</f>
        <v>100713.224106469</v>
      </c>
      <c r="E1081" s="0" t="n">
        <f aca="false">$C$7*EXP($C$8*B1081+$C$9*C1081)</f>
        <v>111408.792786027</v>
      </c>
      <c r="F1081" s="0" t="n">
        <f aca="false">IF(D1081&gt;=90000,1,0)</f>
        <v>1</v>
      </c>
      <c r="G1081" s="0" t="n">
        <f aca="false">IF(E1081&gt;=90000,1,0)</f>
        <v>1</v>
      </c>
      <c r="H1081" s="0" t="n">
        <f aca="false">IF(E1081&gt;=100000,1,0)</f>
        <v>1</v>
      </c>
      <c r="I1081" s="0" t="n">
        <f aca="false">Positions!$F$2*(G1081-Positions!$G$2)-Positions!$F$3*(H1081-Positions!$G$3)-Positions!$F$4*(F1081-Positions!$G$4)</f>
        <v>-1620</v>
      </c>
      <c r="J1081" s="0" t="n">
        <f aca="false">-I1081</f>
        <v>1620</v>
      </c>
    </row>
    <row r="1082" customFormat="false" ht="15" hidden="false" customHeight="false" outlineLevel="0" collapsed="false">
      <c r="B1082" s="0" t="n">
        <f aca="true">NORMSINV(RAND())</f>
        <v>-0.207693886896362</v>
      </c>
      <c r="C1082" s="0" t="n">
        <f aca="true">NORMSINV(RAND())</f>
        <v>0.680204812254589</v>
      </c>
      <c r="D1082" s="0" t="n">
        <f aca="false">$C$7*EXP($C$8*B1082)</f>
        <v>83556.8979090962</v>
      </c>
      <c r="E1082" s="0" t="n">
        <f aca="false">$C$7*EXP($C$8*B1082+$C$9*C1082)</f>
        <v>102513.753610322</v>
      </c>
      <c r="F1082" s="0" t="n">
        <f aca="false">IF(D1082&gt;=90000,1,0)</f>
        <v>0</v>
      </c>
      <c r="G1082" s="0" t="n">
        <f aca="false">IF(E1082&gt;=90000,1,0)</f>
        <v>1</v>
      </c>
      <c r="H1082" s="0" t="n">
        <f aca="false">IF(E1082&gt;=100000,1,0)</f>
        <v>1</v>
      </c>
      <c r="I1082" s="0" t="n">
        <f aca="false">Positions!$F$2*(G1082-Positions!$G$2)-Positions!$F$3*(H1082-Positions!$G$3)-Positions!$F$4*(F1082-Positions!$G$4)</f>
        <v>2380</v>
      </c>
      <c r="J1082" s="0" t="n">
        <f aca="false">-I1082</f>
        <v>-2380</v>
      </c>
    </row>
    <row r="1083" customFormat="false" ht="15" hidden="false" customHeight="false" outlineLevel="0" collapsed="false">
      <c r="B1083" s="0" t="n">
        <f aca="true">NORMSINV(RAND())</f>
        <v>0.274653817036398</v>
      </c>
      <c r="C1083" s="0" t="n">
        <f aca="true">NORMSINV(RAND())</f>
        <v>-0.0507867145775558</v>
      </c>
      <c r="D1083" s="0" t="n">
        <f aca="false">$C$7*EXP($C$8*B1083)</f>
        <v>91771.9709585619</v>
      </c>
      <c r="E1083" s="0" t="n">
        <f aca="false">$C$7*EXP($C$8*B1083+$C$9*C1083)</f>
        <v>90381.5783903903</v>
      </c>
      <c r="F1083" s="0" t="n">
        <f aca="false">IF(D1083&gt;=90000,1,0)</f>
        <v>1</v>
      </c>
      <c r="G1083" s="0" t="n">
        <f aca="false">IF(E1083&gt;=90000,1,0)</f>
        <v>1</v>
      </c>
      <c r="H1083" s="0" t="n">
        <f aca="false">IF(E1083&gt;=100000,1,0)</f>
        <v>0</v>
      </c>
      <c r="I1083" s="0" t="n">
        <f aca="false">Positions!$F$2*(G1083-Positions!$G$2)-Positions!$F$3*(H1083-Positions!$G$3)-Positions!$F$4*(F1083-Positions!$G$4)</f>
        <v>4380</v>
      </c>
      <c r="J1083" s="0" t="n">
        <f aca="false">-I1083</f>
        <v>-4380</v>
      </c>
    </row>
    <row r="1084" customFormat="false" ht="15" hidden="false" customHeight="false" outlineLevel="0" collapsed="false">
      <c r="B1084" s="0" t="n">
        <f aca="true">NORMSINV(RAND())</f>
        <v>-0.381387907893408</v>
      </c>
      <c r="C1084" s="0" t="n">
        <f aca="true">NORMSINV(RAND())</f>
        <v>-0.137766761341494</v>
      </c>
      <c r="D1084" s="0" t="n">
        <f aca="false">$C$7*EXP($C$8*B1084)</f>
        <v>80782.2961574711</v>
      </c>
      <c r="E1084" s="0" t="n">
        <f aca="false">$C$7*EXP($C$8*B1084+$C$9*C1084)</f>
        <v>77505.2153236251</v>
      </c>
      <c r="F1084" s="0" t="n">
        <f aca="false">IF(D1084&gt;=90000,1,0)</f>
        <v>0</v>
      </c>
      <c r="G1084" s="0" t="n">
        <f aca="false">IF(E1084&gt;=90000,1,0)</f>
        <v>0</v>
      </c>
      <c r="H1084" s="0" t="n">
        <f aca="false">IF(E1084&gt;=100000,1,0)</f>
        <v>0</v>
      </c>
      <c r="I1084" s="0" t="n">
        <f aca="false">Positions!$F$2*(G1084-Positions!$G$2)-Positions!$F$3*(H1084-Positions!$G$3)-Positions!$F$4*(F1084-Positions!$G$4)</f>
        <v>-1620</v>
      </c>
      <c r="J1084" s="0" t="n">
        <f aca="false">-I1084</f>
        <v>1620</v>
      </c>
    </row>
    <row r="1085" customFormat="false" ht="15" hidden="false" customHeight="false" outlineLevel="0" collapsed="false">
      <c r="B1085" s="0" t="n">
        <f aca="true">NORMSINV(RAND())</f>
        <v>0.24561903523835</v>
      </c>
      <c r="C1085" s="0" t="n">
        <f aca="true">NORMSINV(RAND())</f>
        <v>-0.0793668260504074</v>
      </c>
      <c r="D1085" s="0" t="n">
        <f aca="false">$C$7*EXP($C$8*B1085)</f>
        <v>91255.3770218868</v>
      </c>
      <c r="E1085" s="0" t="n">
        <f aca="false">$C$7*EXP($C$8*B1085+$C$9*C1085)</f>
        <v>89104.0062159663</v>
      </c>
      <c r="F1085" s="0" t="n">
        <f aca="false">IF(D1085&gt;=90000,1,0)</f>
        <v>1</v>
      </c>
      <c r="G1085" s="0" t="n">
        <f aca="false">IF(E1085&gt;=90000,1,0)</f>
        <v>0</v>
      </c>
      <c r="H1085" s="0" t="n">
        <f aca="false">IF(E1085&gt;=100000,1,0)</f>
        <v>0</v>
      </c>
      <c r="I1085" s="0" t="n">
        <f aca="false">Positions!$F$2*(G1085-Positions!$G$2)-Positions!$F$3*(H1085-Positions!$G$3)-Positions!$F$4*(F1085-Positions!$G$4)</f>
        <v>-5620</v>
      </c>
      <c r="J1085" s="0" t="n">
        <f aca="false">-I1085</f>
        <v>5620</v>
      </c>
    </row>
    <row r="1086" customFormat="false" ht="15" hidden="false" customHeight="false" outlineLevel="0" collapsed="false">
      <c r="B1086" s="0" t="n">
        <f aca="true">NORMSINV(RAND())</f>
        <v>-1.20366340427823</v>
      </c>
      <c r="C1086" s="0" t="n">
        <f aca="true">NORMSINV(RAND())</f>
        <v>-0.718255678000883</v>
      </c>
      <c r="D1086" s="0" t="n">
        <f aca="false">$C$7*EXP($C$8*B1086)</f>
        <v>68847.1759094937</v>
      </c>
      <c r="E1086" s="0" t="n">
        <f aca="false">$C$7*EXP($C$8*B1086+$C$9*C1086)</f>
        <v>55477.7466787262</v>
      </c>
      <c r="F1086" s="0" t="n">
        <f aca="false">IF(D1086&gt;=90000,1,0)</f>
        <v>0</v>
      </c>
      <c r="G1086" s="0" t="n">
        <f aca="false">IF(E1086&gt;=90000,1,0)</f>
        <v>0</v>
      </c>
      <c r="H1086" s="0" t="n">
        <f aca="false">IF(E1086&gt;=100000,1,0)</f>
        <v>0</v>
      </c>
      <c r="I1086" s="0" t="n">
        <f aca="false">Positions!$F$2*(G1086-Positions!$G$2)-Positions!$F$3*(H1086-Positions!$G$3)-Positions!$F$4*(F1086-Positions!$G$4)</f>
        <v>-1620</v>
      </c>
      <c r="J1086" s="0" t="n">
        <f aca="false">-I1086</f>
        <v>1620</v>
      </c>
    </row>
    <row r="1087" customFormat="false" ht="15" hidden="false" customHeight="false" outlineLevel="0" collapsed="false">
      <c r="B1087" s="0" t="n">
        <f aca="true">NORMSINV(RAND())</f>
        <v>0.206573159547756</v>
      </c>
      <c r="C1087" s="0" t="n">
        <f aca="true">NORMSINV(RAND())</f>
        <v>0.00319259371081557</v>
      </c>
      <c r="D1087" s="0" t="n">
        <f aca="false">$C$7*EXP($C$8*B1087)</f>
        <v>90565.2450853512</v>
      </c>
      <c r="E1087" s="0" t="n">
        <f aca="false">$C$7*EXP($C$8*B1087+$C$9*C1087)</f>
        <v>90652.2015236115</v>
      </c>
      <c r="F1087" s="0" t="n">
        <f aca="false">IF(D1087&gt;=90000,1,0)</f>
        <v>1</v>
      </c>
      <c r="G1087" s="0" t="n">
        <f aca="false">IF(E1087&gt;=90000,1,0)</f>
        <v>1</v>
      </c>
      <c r="H1087" s="0" t="n">
        <f aca="false">IF(E1087&gt;=100000,1,0)</f>
        <v>0</v>
      </c>
      <c r="I1087" s="0" t="n">
        <f aca="false">Positions!$F$2*(G1087-Positions!$G$2)-Positions!$F$3*(H1087-Positions!$G$3)-Positions!$F$4*(F1087-Positions!$G$4)</f>
        <v>4380</v>
      </c>
      <c r="J1087" s="0" t="n">
        <f aca="false">-I1087</f>
        <v>-4380</v>
      </c>
    </row>
    <row r="1088" customFormat="false" ht="15" hidden="false" customHeight="false" outlineLevel="0" collapsed="false">
      <c r="B1088" s="0" t="n">
        <f aca="true">NORMSINV(RAND())</f>
        <v>-1.41921494281818</v>
      </c>
      <c r="C1088" s="0" t="n">
        <f aca="true">NORMSINV(RAND())</f>
        <v>0.143001993244497</v>
      </c>
      <c r="D1088" s="0" t="n">
        <f aca="false">$C$7*EXP($C$8*B1088)</f>
        <v>66021.5495761286</v>
      </c>
      <c r="E1088" s="0" t="n">
        <f aca="false">$C$7*EXP($C$8*B1088+$C$9*C1088)</f>
        <v>68921.4541820481</v>
      </c>
      <c r="F1088" s="0" t="n">
        <f aca="false">IF(D1088&gt;=90000,1,0)</f>
        <v>0</v>
      </c>
      <c r="G1088" s="0" t="n">
        <f aca="false">IF(E1088&gt;=90000,1,0)</f>
        <v>0</v>
      </c>
      <c r="H1088" s="0" t="n">
        <f aca="false">IF(E1088&gt;=100000,1,0)</f>
        <v>0</v>
      </c>
      <c r="I1088" s="0" t="n">
        <f aca="false">Positions!$F$2*(G1088-Positions!$G$2)-Positions!$F$3*(H1088-Positions!$G$3)-Positions!$F$4*(F1088-Positions!$G$4)</f>
        <v>-1620</v>
      </c>
      <c r="J1088" s="0" t="n">
        <f aca="false">-I1088</f>
        <v>1620</v>
      </c>
    </row>
    <row r="1089" customFormat="false" ht="15" hidden="false" customHeight="false" outlineLevel="0" collapsed="false">
      <c r="B1089" s="0" t="n">
        <f aca="true">NORMSINV(RAND())</f>
        <v>-0.844367818391519</v>
      </c>
      <c r="C1089" s="0" t="n">
        <f aca="true">NORMSINV(RAND())</f>
        <v>1.63531055820754</v>
      </c>
      <c r="D1089" s="0" t="n">
        <f aca="false">$C$7*EXP($C$8*B1089)</f>
        <v>73828.4568976024</v>
      </c>
      <c r="E1089" s="0" t="n">
        <f aca="false">$C$7*EXP($C$8*B1089+$C$9*C1089)</f>
        <v>120701.146482501</v>
      </c>
      <c r="F1089" s="0" t="n">
        <f aca="false">IF(D1089&gt;=90000,1,0)</f>
        <v>0</v>
      </c>
      <c r="G1089" s="0" t="n">
        <f aca="false">IF(E1089&gt;=90000,1,0)</f>
        <v>1</v>
      </c>
      <c r="H1089" s="0" t="n">
        <f aca="false">IF(E1089&gt;=100000,1,0)</f>
        <v>1</v>
      </c>
      <c r="I1089" s="0" t="n">
        <f aca="false">Positions!$F$2*(G1089-Positions!$G$2)-Positions!$F$3*(H1089-Positions!$G$3)-Positions!$F$4*(F1089-Positions!$G$4)</f>
        <v>2380</v>
      </c>
      <c r="J1089" s="0" t="n">
        <f aca="false">-I1089</f>
        <v>-2380</v>
      </c>
    </row>
    <row r="1090" customFormat="false" ht="15" hidden="false" customHeight="false" outlineLevel="0" collapsed="false">
      <c r="B1090" s="0" t="n">
        <f aca="true">NORMSINV(RAND())</f>
        <v>-2.33188826082755</v>
      </c>
      <c r="C1090" s="0" t="n">
        <f aca="true">NORMSINV(RAND())</f>
        <v>-0.419451452556663</v>
      </c>
      <c r="D1090" s="0" t="n">
        <f aca="false">$C$7*EXP($C$8*B1090)</f>
        <v>55286.9681797994</v>
      </c>
      <c r="E1090" s="0" t="n">
        <f aca="false">$C$7*EXP($C$8*B1090+$C$9*C1090)</f>
        <v>48737.5786718232</v>
      </c>
      <c r="F1090" s="0" t="n">
        <f aca="false">IF(D1090&gt;=90000,1,0)</f>
        <v>0</v>
      </c>
      <c r="G1090" s="0" t="n">
        <f aca="false">IF(E1090&gt;=90000,1,0)</f>
        <v>0</v>
      </c>
      <c r="H1090" s="0" t="n">
        <f aca="false">IF(E1090&gt;=100000,1,0)</f>
        <v>0</v>
      </c>
      <c r="I1090" s="0" t="n">
        <f aca="false">Positions!$F$2*(G1090-Positions!$G$2)-Positions!$F$3*(H1090-Positions!$G$3)-Positions!$F$4*(F1090-Positions!$G$4)</f>
        <v>-1620</v>
      </c>
      <c r="J1090" s="0" t="n">
        <f aca="false">-I1090</f>
        <v>1620</v>
      </c>
    </row>
    <row r="1091" customFormat="false" ht="15" hidden="false" customHeight="false" outlineLevel="0" collapsed="false">
      <c r="B1091" s="0" t="n">
        <f aca="true">NORMSINV(RAND())</f>
        <v>1.09084434686142</v>
      </c>
      <c r="C1091" s="0" t="n">
        <f aca="true">NORMSINV(RAND())</f>
        <v>1.34827808787704</v>
      </c>
      <c r="D1091" s="0" t="n">
        <f aca="false">$C$7*EXP($C$8*B1091)</f>
        <v>107553.94108825</v>
      </c>
      <c r="E1091" s="0" t="n">
        <f aca="false">$C$7*EXP($C$8*B1091+$C$9*C1091)</f>
        <v>161302.91955905</v>
      </c>
      <c r="F1091" s="0" t="n">
        <f aca="false">IF(D1091&gt;=90000,1,0)</f>
        <v>1</v>
      </c>
      <c r="G1091" s="0" t="n">
        <f aca="false">IF(E1091&gt;=90000,1,0)</f>
        <v>1</v>
      </c>
      <c r="H1091" s="0" t="n">
        <f aca="false">IF(E1091&gt;=100000,1,0)</f>
        <v>1</v>
      </c>
      <c r="I1091" s="0" t="n">
        <f aca="false">Positions!$F$2*(G1091-Positions!$G$2)-Positions!$F$3*(H1091-Positions!$G$3)-Positions!$F$4*(F1091-Positions!$G$4)</f>
        <v>-1620</v>
      </c>
      <c r="J1091" s="0" t="n">
        <f aca="false">-I1091</f>
        <v>1620</v>
      </c>
    </row>
    <row r="1092" customFormat="false" ht="15" hidden="false" customHeight="false" outlineLevel="0" collapsed="false">
      <c r="B1092" s="0" t="n">
        <f aca="true">NORMSINV(RAND())</f>
        <v>-1.92320809566741</v>
      </c>
      <c r="C1092" s="0" t="n">
        <f aca="true">NORMSINV(RAND())</f>
        <v>-0.88495919044597</v>
      </c>
      <c r="D1092" s="0" t="n">
        <f aca="false">$C$7*EXP($C$8*B1092)</f>
        <v>59859.1156897868</v>
      </c>
      <c r="E1092" s="0" t="n">
        <f aca="false">$C$7*EXP($C$8*B1092+$C$9*C1092)</f>
        <v>45877.5332982257</v>
      </c>
      <c r="F1092" s="0" t="n">
        <f aca="false">IF(D1092&gt;=90000,1,0)</f>
        <v>0</v>
      </c>
      <c r="G1092" s="0" t="n">
        <f aca="false">IF(E1092&gt;=90000,1,0)</f>
        <v>0</v>
      </c>
      <c r="H1092" s="0" t="n">
        <f aca="false">IF(E1092&gt;=100000,1,0)</f>
        <v>0</v>
      </c>
      <c r="I1092" s="0" t="n">
        <f aca="false">Positions!$F$2*(G1092-Positions!$G$2)-Positions!$F$3*(H1092-Positions!$G$3)-Positions!$F$4*(F1092-Positions!$G$4)</f>
        <v>-1620</v>
      </c>
      <c r="J1092" s="0" t="n">
        <f aca="false">-I1092</f>
        <v>1620</v>
      </c>
    </row>
    <row r="1093" customFormat="false" ht="15" hidden="false" customHeight="false" outlineLevel="0" collapsed="false">
      <c r="B1093" s="0" t="n">
        <f aca="true">NORMSINV(RAND())</f>
        <v>1.77116649955766</v>
      </c>
      <c r="C1093" s="0" t="n">
        <f aca="true">NORMSINV(RAND())</f>
        <v>0.307826665574758</v>
      </c>
      <c r="D1093" s="0" t="n">
        <f aca="false">$C$7*EXP($C$8*B1093)</f>
        <v>122763.807266875</v>
      </c>
      <c r="E1093" s="0" t="n">
        <f aca="false">$C$7*EXP($C$8*B1093+$C$9*C1093)</f>
        <v>134665.611587899</v>
      </c>
      <c r="F1093" s="0" t="n">
        <f aca="false">IF(D1093&gt;=90000,1,0)</f>
        <v>1</v>
      </c>
      <c r="G1093" s="0" t="n">
        <f aca="false">IF(E1093&gt;=90000,1,0)</f>
        <v>1</v>
      </c>
      <c r="H1093" s="0" t="n">
        <f aca="false">IF(E1093&gt;=100000,1,0)</f>
        <v>1</v>
      </c>
      <c r="I1093" s="0" t="n">
        <f aca="false">Positions!$F$2*(G1093-Positions!$G$2)-Positions!$F$3*(H1093-Positions!$G$3)-Positions!$F$4*(F1093-Positions!$G$4)</f>
        <v>-1620</v>
      </c>
      <c r="J1093" s="0" t="n">
        <f aca="false">-I1093</f>
        <v>1620</v>
      </c>
    </row>
    <row r="1094" customFormat="false" ht="15" hidden="false" customHeight="false" outlineLevel="0" collapsed="false">
      <c r="B1094" s="0" t="n">
        <f aca="true">NORMSINV(RAND())</f>
        <v>-1.1516978574378</v>
      </c>
      <c r="C1094" s="0" t="n">
        <f aca="true">NORMSINV(RAND())</f>
        <v>-1.73782285685447</v>
      </c>
      <c r="D1094" s="0" t="n">
        <f aca="false">$C$7*EXP($C$8*B1094)</f>
        <v>69546.2823024565</v>
      </c>
      <c r="E1094" s="0" t="n">
        <f aca="false">$C$7*EXP($C$8*B1094+$C$9*C1094)</f>
        <v>41248.0547126989</v>
      </c>
      <c r="F1094" s="0" t="n">
        <f aca="false">IF(D1094&gt;=90000,1,0)</f>
        <v>0</v>
      </c>
      <c r="G1094" s="0" t="n">
        <f aca="false">IF(E1094&gt;=90000,1,0)</f>
        <v>0</v>
      </c>
      <c r="H1094" s="0" t="n">
        <f aca="false">IF(E1094&gt;=100000,1,0)</f>
        <v>0</v>
      </c>
      <c r="I1094" s="0" t="n">
        <f aca="false">Positions!$F$2*(G1094-Positions!$G$2)-Positions!$F$3*(H1094-Positions!$G$3)-Positions!$F$4*(F1094-Positions!$G$4)</f>
        <v>-1620</v>
      </c>
      <c r="J1094" s="0" t="n">
        <f aca="false">-I1094</f>
        <v>1620</v>
      </c>
    </row>
    <row r="1095" customFormat="false" ht="15" hidden="false" customHeight="false" outlineLevel="0" collapsed="false">
      <c r="B1095" s="0" t="n">
        <f aca="true">NORMSINV(RAND())</f>
        <v>-0.16936749746791</v>
      </c>
      <c r="C1095" s="0" t="n">
        <f aca="true">NORMSINV(RAND())</f>
        <v>0.355760428467458</v>
      </c>
      <c r="D1095" s="0" t="n">
        <f aca="false">$C$7*EXP($C$8*B1095)</f>
        <v>84181.8477963087</v>
      </c>
      <c r="E1095" s="0" t="n">
        <f aca="false">$C$7*EXP($C$8*B1095+$C$9*C1095)</f>
        <v>93683.3693664502</v>
      </c>
      <c r="F1095" s="0" t="n">
        <f aca="false">IF(D1095&gt;=90000,1,0)</f>
        <v>0</v>
      </c>
      <c r="G1095" s="0" t="n">
        <f aca="false">IF(E1095&gt;=90000,1,0)</f>
        <v>1</v>
      </c>
      <c r="H1095" s="0" t="n">
        <f aca="false">IF(E1095&gt;=100000,1,0)</f>
        <v>0</v>
      </c>
      <c r="I1095" s="0" t="n">
        <f aca="false">Positions!$F$2*(G1095-Positions!$G$2)-Positions!$F$3*(H1095-Positions!$G$3)-Positions!$F$4*(F1095-Positions!$G$4)</f>
        <v>8380</v>
      </c>
      <c r="J1095" s="0" t="n">
        <f aca="false">-I1095</f>
        <v>-8380</v>
      </c>
    </row>
    <row r="1096" customFormat="false" ht="15" hidden="false" customHeight="false" outlineLevel="0" collapsed="false">
      <c r="B1096" s="0" t="n">
        <f aca="true">NORMSINV(RAND())</f>
        <v>1.04461893457448</v>
      </c>
      <c r="C1096" s="0" t="n">
        <f aca="true">NORMSINV(RAND())</f>
        <v>-0.279855299072633</v>
      </c>
      <c r="D1096" s="0" t="n">
        <f aca="false">$C$7*EXP($C$8*B1096)</f>
        <v>106591.657835117</v>
      </c>
      <c r="E1096" s="0" t="n">
        <f aca="false">$C$7*EXP($C$8*B1096+$C$9*C1096)</f>
        <v>97991.5172881761</v>
      </c>
      <c r="F1096" s="0" t="n">
        <f aca="false">IF(D1096&gt;=90000,1,0)</f>
        <v>1</v>
      </c>
      <c r="G1096" s="0" t="n">
        <f aca="false">IF(E1096&gt;=90000,1,0)</f>
        <v>1</v>
      </c>
      <c r="H1096" s="0" t="n">
        <f aca="false">IF(E1096&gt;=100000,1,0)</f>
        <v>0</v>
      </c>
      <c r="I1096" s="0" t="n">
        <f aca="false">Positions!$F$2*(G1096-Positions!$G$2)-Positions!$F$3*(H1096-Positions!$G$3)-Positions!$F$4*(F1096-Positions!$G$4)</f>
        <v>4380</v>
      </c>
      <c r="J1096" s="0" t="n">
        <f aca="false">-I1096</f>
        <v>-4380</v>
      </c>
    </row>
    <row r="1097" customFormat="false" ht="15" hidden="false" customHeight="false" outlineLevel="0" collapsed="false">
      <c r="B1097" s="0" t="n">
        <f aca="true">NORMSINV(RAND())</f>
        <v>0.369670824972653</v>
      </c>
      <c r="C1097" s="0" t="n">
        <f aca="true">NORMSINV(RAND())</f>
        <v>1.42322761423088</v>
      </c>
      <c r="D1097" s="0" t="n">
        <f aca="false">$C$7*EXP($C$8*B1097)</f>
        <v>93483.0691667061</v>
      </c>
      <c r="E1097" s="0" t="n">
        <f aca="false">$C$7*EXP($C$8*B1097+$C$9*C1097)</f>
        <v>143394.806419421</v>
      </c>
      <c r="F1097" s="0" t="n">
        <f aca="false">IF(D1097&gt;=90000,1,0)</f>
        <v>1</v>
      </c>
      <c r="G1097" s="0" t="n">
        <f aca="false">IF(E1097&gt;=90000,1,0)</f>
        <v>1</v>
      </c>
      <c r="H1097" s="0" t="n">
        <f aca="false">IF(E1097&gt;=100000,1,0)</f>
        <v>1</v>
      </c>
      <c r="I1097" s="0" t="n">
        <f aca="false">Positions!$F$2*(G1097-Positions!$G$2)-Positions!$F$3*(H1097-Positions!$G$3)-Positions!$F$4*(F1097-Positions!$G$4)</f>
        <v>-1620</v>
      </c>
      <c r="J1097" s="0" t="n">
        <f aca="false">-I1097</f>
        <v>1620</v>
      </c>
    </row>
    <row r="1098" customFormat="false" ht="15" hidden="false" customHeight="false" outlineLevel="0" collapsed="false">
      <c r="B1098" s="0" t="n">
        <f aca="true">NORMSINV(RAND())</f>
        <v>-0.291202611263226</v>
      </c>
      <c r="C1098" s="0" t="n">
        <f aca="true">NORMSINV(RAND())</f>
        <v>-0.644952115072714</v>
      </c>
      <c r="D1098" s="0" t="n">
        <f aca="false">$C$7*EXP($C$8*B1098)</f>
        <v>82211.225847518</v>
      </c>
      <c r="E1098" s="0" t="n">
        <f aca="false">$C$7*EXP($C$8*B1098+$C$9*C1098)</f>
        <v>67722.5790548688</v>
      </c>
      <c r="F1098" s="0" t="n">
        <f aca="false">IF(D1098&gt;=90000,1,0)</f>
        <v>0</v>
      </c>
      <c r="G1098" s="0" t="n">
        <f aca="false">IF(E1098&gt;=90000,1,0)</f>
        <v>0</v>
      </c>
      <c r="H1098" s="0" t="n">
        <f aca="false">IF(E1098&gt;=100000,1,0)</f>
        <v>0</v>
      </c>
      <c r="I1098" s="0" t="n">
        <f aca="false">Positions!$F$2*(G1098-Positions!$G$2)-Positions!$F$3*(H1098-Positions!$G$3)-Positions!$F$4*(F1098-Positions!$G$4)</f>
        <v>-1620</v>
      </c>
      <c r="J1098" s="0" t="n">
        <f aca="false">-I1098</f>
        <v>1620</v>
      </c>
    </row>
    <row r="1099" customFormat="false" ht="15" hidden="false" customHeight="false" outlineLevel="0" collapsed="false">
      <c r="B1099" s="0" t="n">
        <f aca="true">NORMSINV(RAND())</f>
        <v>-0.876374843031438</v>
      </c>
      <c r="C1099" s="0" t="n">
        <f aca="true">NORMSINV(RAND())</f>
        <v>0.823348081131027</v>
      </c>
      <c r="D1099" s="0" t="n">
        <f aca="false">$C$7*EXP($C$8*B1099)</f>
        <v>73370.4580180452</v>
      </c>
      <c r="E1099" s="0" t="n">
        <f aca="false">$C$7*EXP($C$8*B1099+$C$9*C1099)</f>
        <v>93974.1096850858</v>
      </c>
      <c r="F1099" s="0" t="n">
        <f aca="false">IF(D1099&gt;=90000,1,0)</f>
        <v>0</v>
      </c>
      <c r="G1099" s="0" t="n">
        <f aca="false">IF(E1099&gt;=90000,1,0)</f>
        <v>1</v>
      </c>
      <c r="H1099" s="0" t="n">
        <f aca="false">IF(E1099&gt;=100000,1,0)</f>
        <v>0</v>
      </c>
      <c r="I1099" s="0" t="n">
        <f aca="false">Positions!$F$2*(G1099-Positions!$G$2)-Positions!$F$3*(H1099-Positions!$G$3)-Positions!$F$4*(F1099-Positions!$G$4)</f>
        <v>8380</v>
      </c>
      <c r="J1099" s="0" t="n">
        <f aca="false">-I1099</f>
        <v>-8380</v>
      </c>
    </row>
    <row r="1100" customFormat="false" ht="15" hidden="false" customHeight="false" outlineLevel="0" collapsed="false">
      <c r="B1100" s="0" t="n">
        <f aca="true">NORMSINV(RAND())</f>
        <v>0.187937456648967</v>
      </c>
      <c r="C1100" s="0" t="n">
        <f aca="true">NORMSINV(RAND())</f>
        <v>1.47925355953158</v>
      </c>
      <c r="D1100" s="0" t="n">
        <f aca="false">$C$7*EXP($C$8*B1100)</f>
        <v>90237.7032972954</v>
      </c>
      <c r="E1100" s="0" t="n">
        <f aca="false">$C$7*EXP($C$8*B1100+$C$9*C1100)</f>
        <v>140767.567198725</v>
      </c>
      <c r="F1100" s="0" t="n">
        <f aca="false">IF(D1100&gt;=90000,1,0)</f>
        <v>1</v>
      </c>
      <c r="G1100" s="0" t="n">
        <f aca="false">IF(E1100&gt;=90000,1,0)</f>
        <v>1</v>
      </c>
      <c r="H1100" s="0" t="n">
        <f aca="false">IF(E1100&gt;=100000,1,0)</f>
        <v>1</v>
      </c>
      <c r="I1100" s="0" t="n">
        <f aca="false">Positions!$F$2*(G1100-Positions!$G$2)-Positions!$F$3*(H1100-Positions!$G$3)-Positions!$F$4*(F1100-Positions!$G$4)</f>
        <v>-1620</v>
      </c>
      <c r="J1100" s="0" t="n">
        <f aca="false">-I1100</f>
        <v>1620</v>
      </c>
    </row>
    <row r="1101" customFormat="false" ht="15" hidden="false" customHeight="false" outlineLevel="0" collapsed="false">
      <c r="B1101" s="0" t="n">
        <f aca="true">NORMSINV(RAND())</f>
        <v>0.745242233749977</v>
      </c>
      <c r="C1101" s="0" t="n">
        <f aca="true">NORMSINV(RAND())</f>
        <v>0.476558966591797</v>
      </c>
      <c r="D1101" s="0" t="n">
        <f aca="false">$C$7*EXP($C$8*B1101)</f>
        <v>100564.545877892</v>
      </c>
      <c r="E1101" s="0" t="n">
        <f aca="false">$C$7*EXP($C$8*B1101+$C$9*C1101)</f>
        <v>116053.710892671</v>
      </c>
      <c r="F1101" s="0" t="n">
        <f aca="false">IF(D1101&gt;=90000,1,0)</f>
        <v>1</v>
      </c>
      <c r="G1101" s="0" t="n">
        <f aca="false">IF(E1101&gt;=90000,1,0)</f>
        <v>1</v>
      </c>
      <c r="H1101" s="0" t="n">
        <f aca="false">IF(E1101&gt;=100000,1,0)</f>
        <v>1</v>
      </c>
      <c r="I1101" s="0" t="n">
        <f aca="false">Positions!$F$2*(G1101-Positions!$G$2)-Positions!$F$3*(H1101-Positions!$G$3)-Positions!$F$4*(F1101-Positions!$G$4)</f>
        <v>-1620</v>
      </c>
      <c r="J1101" s="0" t="n">
        <f aca="false">-I1101</f>
        <v>1620</v>
      </c>
    </row>
    <row r="1102" customFormat="false" ht="15" hidden="false" customHeight="false" outlineLevel="0" collapsed="false">
      <c r="B1102" s="0" t="n">
        <f aca="true">NORMSINV(RAND())</f>
        <v>1.50172046255849</v>
      </c>
      <c r="C1102" s="0" t="n">
        <f aca="true">NORMSINV(RAND())</f>
        <v>1.04977629591924</v>
      </c>
      <c r="D1102" s="0" t="n">
        <f aca="false">$C$7*EXP($C$8*B1102)</f>
        <v>116498.214444847</v>
      </c>
      <c r="E1102" s="0" t="n">
        <f aca="false">$C$7*EXP($C$8*B1102+$C$9*C1102)</f>
        <v>159722.521996114</v>
      </c>
      <c r="F1102" s="0" t="n">
        <f aca="false">IF(D1102&gt;=90000,1,0)</f>
        <v>1</v>
      </c>
      <c r="G1102" s="0" t="n">
        <f aca="false">IF(E1102&gt;=90000,1,0)</f>
        <v>1</v>
      </c>
      <c r="H1102" s="0" t="n">
        <f aca="false">IF(E1102&gt;=100000,1,0)</f>
        <v>1</v>
      </c>
      <c r="I1102" s="0" t="n">
        <f aca="false">Positions!$F$2*(G1102-Positions!$G$2)-Positions!$F$3*(H1102-Positions!$G$3)-Positions!$F$4*(F1102-Positions!$G$4)</f>
        <v>-1620</v>
      </c>
      <c r="J1102" s="0" t="n">
        <f aca="false">-I1102</f>
        <v>1620</v>
      </c>
    </row>
    <row r="1103" customFormat="false" ht="15" hidden="false" customHeight="false" outlineLevel="0" collapsed="false">
      <c r="B1103" s="0" t="n">
        <f aca="true">NORMSINV(RAND())</f>
        <v>0.934111940598689</v>
      </c>
      <c r="C1103" s="0" t="n">
        <f aca="true">NORMSINV(RAND())</f>
        <v>0.862662815717362</v>
      </c>
      <c r="D1103" s="0" t="n">
        <f aca="false">$C$7*EXP($C$8*B1103)</f>
        <v>104325.960867529</v>
      </c>
      <c r="E1103" s="0" t="n">
        <f aca="false">$C$7*EXP($C$8*B1103+$C$9*C1103)</f>
        <v>135210.951507579</v>
      </c>
      <c r="F1103" s="0" t="n">
        <f aca="false">IF(D1103&gt;=90000,1,0)</f>
        <v>1</v>
      </c>
      <c r="G1103" s="0" t="n">
        <f aca="false">IF(E1103&gt;=90000,1,0)</f>
        <v>1</v>
      </c>
      <c r="H1103" s="0" t="n">
        <f aca="false">IF(E1103&gt;=100000,1,0)</f>
        <v>1</v>
      </c>
      <c r="I1103" s="0" t="n">
        <f aca="false">Positions!$F$2*(G1103-Positions!$G$2)-Positions!$F$3*(H1103-Positions!$G$3)-Positions!$F$4*(F1103-Positions!$G$4)</f>
        <v>-1620</v>
      </c>
      <c r="J1103" s="0" t="n">
        <f aca="false">-I1103</f>
        <v>1620</v>
      </c>
    </row>
    <row r="1104" customFormat="false" ht="15" hidden="false" customHeight="false" outlineLevel="0" collapsed="false">
      <c r="B1104" s="0" t="n">
        <f aca="true">NORMSINV(RAND())</f>
        <v>-0.446359920409609</v>
      </c>
      <c r="C1104" s="0" t="n">
        <f aca="true">NORMSINV(RAND())</f>
        <v>-0.448409115532134</v>
      </c>
      <c r="D1104" s="0" t="n">
        <f aca="false">$C$7*EXP($C$8*B1104)</f>
        <v>79768.2720139698</v>
      </c>
      <c r="E1104" s="0" t="n">
        <f aca="false">$C$7*EXP($C$8*B1104+$C$9*C1104)</f>
        <v>69709.3405789994</v>
      </c>
      <c r="F1104" s="0" t="n">
        <f aca="false">IF(D1104&gt;=90000,1,0)</f>
        <v>0</v>
      </c>
      <c r="G1104" s="0" t="n">
        <f aca="false">IF(E1104&gt;=90000,1,0)</f>
        <v>0</v>
      </c>
      <c r="H1104" s="0" t="n">
        <f aca="false">IF(E1104&gt;=100000,1,0)</f>
        <v>0</v>
      </c>
      <c r="I1104" s="0" t="n">
        <f aca="false">Positions!$F$2*(G1104-Positions!$G$2)-Positions!$F$3*(H1104-Positions!$G$3)-Positions!$F$4*(F1104-Positions!$G$4)</f>
        <v>-1620</v>
      </c>
      <c r="J1104" s="0" t="n">
        <f aca="false">-I1104</f>
        <v>1620</v>
      </c>
    </row>
    <row r="1105" customFormat="false" ht="15" hidden="false" customHeight="false" outlineLevel="0" collapsed="false">
      <c r="B1105" s="0" t="n">
        <f aca="true">NORMSINV(RAND())</f>
        <v>0.671988294784422</v>
      </c>
      <c r="C1105" s="0" t="n">
        <f aca="true">NORMSINV(RAND())</f>
        <v>-0.576124201117162</v>
      </c>
      <c r="D1105" s="0" t="n">
        <f aca="false">$C$7*EXP($C$8*B1105)</f>
        <v>99142.4371675632</v>
      </c>
      <c r="E1105" s="0" t="n">
        <f aca="false">$C$7*EXP($C$8*B1105+$C$9*C1105)</f>
        <v>83377.2079054341</v>
      </c>
      <c r="F1105" s="0" t="n">
        <f aca="false">IF(D1105&gt;=90000,1,0)</f>
        <v>1</v>
      </c>
      <c r="G1105" s="0" t="n">
        <f aca="false">IF(E1105&gt;=90000,1,0)</f>
        <v>0</v>
      </c>
      <c r="H1105" s="0" t="n">
        <f aca="false">IF(E1105&gt;=100000,1,0)</f>
        <v>0</v>
      </c>
      <c r="I1105" s="0" t="n">
        <f aca="false">Positions!$F$2*(G1105-Positions!$G$2)-Positions!$F$3*(H1105-Positions!$G$3)-Positions!$F$4*(F1105-Positions!$G$4)</f>
        <v>-5620</v>
      </c>
      <c r="J1105" s="0" t="n">
        <f aca="false">-I1105</f>
        <v>5620</v>
      </c>
    </row>
    <row r="1106" customFormat="false" ht="15" hidden="false" customHeight="false" outlineLevel="0" collapsed="false">
      <c r="B1106" s="0" t="n">
        <f aca="true">NORMSINV(RAND())</f>
        <v>1.2593072034379</v>
      </c>
      <c r="C1106" s="0" t="n">
        <f aca="true">NORMSINV(RAND())</f>
        <v>0.408898122449912</v>
      </c>
      <c r="D1106" s="0" t="n">
        <f aca="false">$C$7*EXP($C$8*B1106)</f>
        <v>111134.971490698</v>
      </c>
      <c r="E1106" s="0" t="n">
        <f aca="false">$C$7*EXP($C$8*B1106+$C$9*C1106)</f>
        <v>125670.066497054</v>
      </c>
      <c r="F1106" s="0" t="n">
        <f aca="false">IF(D1106&gt;=90000,1,0)</f>
        <v>1</v>
      </c>
      <c r="G1106" s="0" t="n">
        <f aca="false">IF(E1106&gt;=90000,1,0)</f>
        <v>1</v>
      </c>
      <c r="H1106" s="0" t="n">
        <f aca="false">IF(E1106&gt;=100000,1,0)</f>
        <v>1</v>
      </c>
      <c r="I1106" s="0" t="n">
        <f aca="false">Positions!$F$2*(G1106-Positions!$G$2)-Positions!$F$3*(H1106-Positions!$G$3)-Positions!$F$4*(F1106-Positions!$G$4)</f>
        <v>-1620</v>
      </c>
      <c r="J1106" s="0" t="n">
        <f aca="false">-I1106</f>
        <v>1620</v>
      </c>
    </row>
    <row r="1107" customFormat="false" ht="15" hidden="false" customHeight="false" outlineLevel="0" collapsed="false">
      <c r="B1107" s="0" t="n">
        <f aca="true">NORMSINV(RAND())</f>
        <v>-1.14196381748674</v>
      </c>
      <c r="C1107" s="0" t="n">
        <f aca="true">NORMSINV(RAND())</f>
        <v>-0.607723131054066</v>
      </c>
      <c r="D1107" s="0" t="n">
        <f aca="false">$C$7*EXP($C$8*B1107)</f>
        <v>69678.0242145057</v>
      </c>
      <c r="E1107" s="0" t="n">
        <f aca="false">$C$7*EXP($C$8*B1107+$C$9*C1107)</f>
        <v>58044.1407043087</v>
      </c>
      <c r="F1107" s="0" t="n">
        <f aca="false">IF(D1107&gt;=90000,1,0)</f>
        <v>0</v>
      </c>
      <c r="G1107" s="0" t="n">
        <f aca="false">IF(E1107&gt;=90000,1,0)</f>
        <v>0</v>
      </c>
      <c r="H1107" s="0" t="n">
        <f aca="false">IF(E1107&gt;=100000,1,0)</f>
        <v>0</v>
      </c>
      <c r="I1107" s="0" t="n">
        <f aca="false">Positions!$F$2*(G1107-Positions!$G$2)-Positions!$F$3*(H1107-Positions!$G$3)-Positions!$F$4*(F1107-Positions!$G$4)</f>
        <v>-1620</v>
      </c>
      <c r="J1107" s="0" t="n">
        <f aca="false">-I1107</f>
        <v>1620</v>
      </c>
    </row>
    <row r="1108" customFormat="false" ht="15" hidden="false" customHeight="false" outlineLevel="0" collapsed="false">
      <c r="B1108" s="0" t="n">
        <f aca="true">NORMSINV(RAND())</f>
        <v>-0.640503829464191</v>
      </c>
      <c r="C1108" s="0" t="n">
        <f aca="true">NORMSINV(RAND())</f>
        <v>-0.205821963157671</v>
      </c>
      <c r="D1108" s="0" t="n">
        <f aca="false">$C$7*EXP($C$8*B1108)</f>
        <v>76813.4643313393</v>
      </c>
      <c r="E1108" s="0" t="n">
        <f aca="false">$C$7*EXP($C$8*B1108+$C$9*C1108)</f>
        <v>72205.0496153092</v>
      </c>
      <c r="F1108" s="0" t="n">
        <f aca="false">IF(D1108&gt;=90000,1,0)</f>
        <v>0</v>
      </c>
      <c r="G1108" s="0" t="n">
        <f aca="false">IF(E1108&gt;=90000,1,0)</f>
        <v>0</v>
      </c>
      <c r="H1108" s="0" t="n">
        <f aca="false">IF(E1108&gt;=100000,1,0)</f>
        <v>0</v>
      </c>
      <c r="I1108" s="0" t="n">
        <f aca="false">Positions!$F$2*(G1108-Positions!$G$2)-Positions!$F$3*(H1108-Positions!$G$3)-Positions!$F$4*(F1108-Positions!$G$4)</f>
        <v>-1620</v>
      </c>
      <c r="J1108" s="0" t="n">
        <f aca="false">-I1108</f>
        <v>1620</v>
      </c>
    </row>
    <row r="1109" customFormat="false" ht="15" hidden="false" customHeight="false" outlineLevel="0" collapsed="false">
      <c r="B1109" s="0" t="n">
        <f aca="true">NORMSINV(RAND())</f>
        <v>-0.593977829974973</v>
      </c>
      <c r="C1109" s="0" t="n">
        <f aca="true">NORMSINV(RAND())</f>
        <v>-0.917288200867339</v>
      </c>
      <c r="D1109" s="0" t="n">
        <f aca="false">$C$7*EXP($C$8*B1109)</f>
        <v>77511.4470834333</v>
      </c>
      <c r="E1109" s="0" t="n">
        <f aca="false">$C$7*EXP($C$8*B1109+$C$9*C1109)</f>
        <v>58832.2012816623</v>
      </c>
      <c r="F1109" s="0" t="n">
        <f aca="false">IF(D1109&gt;=90000,1,0)</f>
        <v>0</v>
      </c>
      <c r="G1109" s="0" t="n">
        <f aca="false">IF(E1109&gt;=90000,1,0)</f>
        <v>0</v>
      </c>
      <c r="H1109" s="0" t="n">
        <f aca="false">IF(E1109&gt;=100000,1,0)</f>
        <v>0</v>
      </c>
      <c r="I1109" s="0" t="n">
        <f aca="false">Positions!$F$2*(G1109-Positions!$G$2)-Positions!$F$3*(H1109-Positions!$G$3)-Positions!$F$4*(F1109-Positions!$G$4)</f>
        <v>-1620</v>
      </c>
      <c r="J1109" s="0" t="n">
        <f aca="false">-I1109</f>
        <v>1620</v>
      </c>
    </row>
    <row r="1110" customFormat="false" ht="15" hidden="false" customHeight="false" outlineLevel="0" collapsed="false">
      <c r="B1110" s="0" t="n">
        <f aca="true">NORMSINV(RAND())</f>
        <v>0.405476862014503</v>
      </c>
      <c r="C1110" s="0" t="n">
        <f aca="true">NORMSINV(RAND())</f>
        <v>-1.87969637469484</v>
      </c>
      <c r="D1110" s="0" t="n">
        <f aca="false">$C$7*EXP($C$8*B1110)</f>
        <v>94136.1210166652</v>
      </c>
      <c r="E1110" s="0" t="n">
        <f aca="false">$C$7*EXP($C$8*B1110+$C$9*C1110)</f>
        <v>53501.3146258966</v>
      </c>
      <c r="F1110" s="0" t="n">
        <f aca="false">IF(D1110&gt;=90000,1,0)</f>
        <v>1</v>
      </c>
      <c r="G1110" s="0" t="n">
        <f aca="false">IF(E1110&gt;=90000,1,0)</f>
        <v>0</v>
      </c>
      <c r="H1110" s="0" t="n">
        <f aca="false">IF(E1110&gt;=100000,1,0)</f>
        <v>0</v>
      </c>
      <c r="I1110" s="0" t="n">
        <f aca="false">Positions!$F$2*(G1110-Positions!$G$2)-Positions!$F$3*(H1110-Positions!$G$3)-Positions!$F$4*(F1110-Positions!$G$4)</f>
        <v>-5620</v>
      </c>
      <c r="J1110" s="0" t="n">
        <f aca="false">-I1110</f>
        <v>5620</v>
      </c>
    </row>
    <row r="1111" customFormat="false" ht="15" hidden="false" customHeight="false" outlineLevel="0" collapsed="false">
      <c r="B1111" s="0" t="n">
        <f aca="true">NORMSINV(RAND())</f>
        <v>1.15693710749448</v>
      </c>
      <c r="C1111" s="0" t="n">
        <f aca="true">NORMSINV(RAND())</f>
        <v>0.696959095911263</v>
      </c>
      <c r="D1111" s="0" t="n">
        <f aca="false">$C$7*EXP($C$8*B1111)</f>
        <v>108944.916424997</v>
      </c>
      <c r="E1111" s="0" t="n">
        <f aca="false">$C$7*EXP($C$8*B1111+$C$9*C1111)</f>
        <v>134336.505545912</v>
      </c>
      <c r="F1111" s="0" t="n">
        <f aca="false">IF(D1111&gt;=90000,1,0)</f>
        <v>1</v>
      </c>
      <c r="G1111" s="0" t="n">
        <f aca="false">IF(E1111&gt;=90000,1,0)</f>
        <v>1</v>
      </c>
      <c r="H1111" s="0" t="n">
        <f aca="false">IF(E1111&gt;=100000,1,0)</f>
        <v>1</v>
      </c>
      <c r="I1111" s="0" t="n">
        <f aca="false">Positions!$F$2*(G1111-Positions!$G$2)-Positions!$F$3*(H1111-Positions!$G$3)-Positions!$F$4*(F1111-Positions!$G$4)</f>
        <v>-1620</v>
      </c>
      <c r="J1111" s="0" t="n">
        <f aca="false">-I1111</f>
        <v>1620</v>
      </c>
    </row>
    <row r="1112" customFormat="false" ht="15" hidden="false" customHeight="false" outlineLevel="0" collapsed="false">
      <c r="B1112" s="0" t="n">
        <f aca="true">NORMSINV(RAND())</f>
        <v>0.92022779614147</v>
      </c>
      <c r="C1112" s="0" t="n">
        <f aca="true">NORMSINV(RAND())</f>
        <v>-1.15350895360893</v>
      </c>
      <c r="D1112" s="0" t="n">
        <f aca="false">$C$7*EXP($C$8*B1112)</f>
        <v>104044.724561791</v>
      </c>
      <c r="E1112" s="0" t="n">
        <f aca="false">$C$7*EXP($C$8*B1112+$C$9*C1112)</f>
        <v>73558.1867754125</v>
      </c>
      <c r="F1112" s="0" t="n">
        <f aca="false">IF(D1112&gt;=90000,1,0)</f>
        <v>1</v>
      </c>
      <c r="G1112" s="0" t="n">
        <f aca="false">IF(E1112&gt;=90000,1,0)</f>
        <v>0</v>
      </c>
      <c r="H1112" s="0" t="n">
        <f aca="false">IF(E1112&gt;=100000,1,0)</f>
        <v>0</v>
      </c>
      <c r="I1112" s="0" t="n">
        <f aca="false">Positions!$F$2*(G1112-Positions!$G$2)-Positions!$F$3*(H1112-Positions!$G$3)-Positions!$F$4*(F1112-Positions!$G$4)</f>
        <v>-5620</v>
      </c>
      <c r="J1112" s="0" t="n">
        <f aca="false">-I1112</f>
        <v>5620</v>
      </c>
    </row>
    <row r="1113" customFormat="false" ht="15" hidden="false" customHeight="false" outlineLevel="0" collapsed="false">
      <c r="B1113" s="0" t="n">
        <f aca="true">NORMSINV(RAND())</f>
        <v>0.512993563155534</v>
      </c>
      <c r="C1113" s="0" t="n">
        <f aca="true">NORMSINV(RAND())</f>
        <v>0.168849724150113</v>
      </c>
      <c r="D1113" s="0" t="n">
        <f aca="false">$C$7*EXP($C$8*B1113)</f>
        <v>96124.619221914</v>
      </c>
      <c r="E1113" s="0" t="n">
        <f aca="false">$C$7*EXP($C$8*B1113+$C$9*C1113)</f>
        <v>101129.471556194</v>
      </c>
      <c r="F1113" s="0" t="n">
        <f aca="false">IF(D1113&gt;=90000,1,0)</f>
        <v>1</v>
      </c>
      <c r="G1113" s="0" t="n">
        <f aca="false">IF(E1113&gt;=90000,1,0)</f>
        <v>1</v>
      </c>
      <c r="H1113" s="0" t="n">
        <f aca="false">IF(E1113&gt;=100000,1,0)</f>
        <v>1</v>
      </c>
      <c r="I1113" s="0" t="n">
        <f aca="false">Positions!$F$2*(G1113-Positions!$G$2)-Positions!$F$3*(H1113-Positions!$G$3)-Positions!$F$4*(F1113-Positions!$G$4)</f>
        <v>-1620</v>
      </c>
      <c r="J1113" s="0" t="n">
        <f aca="false">-I1113</f>
        <v>1620</v>
      </c>
    </row>
    <row r="1114" customFormat="false" ht="15" hidden="false" customHeight="false" outlineLevel="0" collapsed="false">
      <c r="B1114" s="0" t="n">
        <f aca="true">NORMSINV(RAND())</f>
        <v>0.0433751760310835</v>
      </c>
      <c r="C1114" s="0" t="n">
        <f aca="true">NORMSINV(RAND())</f>
        <v>-0.278979085920344</v>
      </c>
      <c r="D1114" s="0" t="n">
        <f aca="false">$C$7*EXP($C$8*B1114)</f>
        <v>87736.7818413377</v>
      </c>
      <c r="E1114" s="0" t="n">
        <f aca="false">$C$7*EXP($C$8*B1114+$C$9*C1114)</f>
        <v>80679.1574996736</v>
      </c>
      <c r="F1114" s="0" t="n">
        <f aca="false">IF(D1114&gt;=90000,1,0)</f>
        <v>0</v>
      </c>
      <c r="G1114" s="0" t="n">
        <f aca="false">IF(E1114&gt;=90000,1,0)</f>
        <v>0</v>
      </c>
      <c r="H1114" s="0" t="n">
        <f aca="false">IF(E1114&gt;=100000,1,0)</f>
        <v>0</v>
      </c>
      <c r="I1114" s="0" t="n">
        <f aca="false">Positions!$F$2*(G1114-Positions!$G$2)-Positions!$F$3*(H1114-Positions!$G$3)-Positions!$F$4*(F1114-Positions!$G$4)</f>
        <v>-1620</v>
      </c>
      <c r="J1114" s="0" t="n">
        <f aca="false">-I1114</f>
        <v>1620</v>
      </c>
    </row>
    <row r="1115" customFormat="false" ht="15" hidden="false" customHeight="false" outlineLevel="0" collapsed="false">
      <c r="B1115" s="0" t="n">
        <f aca="true">NORMSINV(RAND())</f>
        <v>0.542726621974596</v>
      </c>
      <c r="C1115" s="0" t="n">
        <f aca="true">NORMSINV(RAND())</f>
        <v>-0.321726853965095</v>
      </c>
      <c r="D1115" s="0" t="n">
        <f aca="false">$C$7*EXP($C$8*B1115)</f>
        <v>96681.902490998</v>
      </c>
      <c r="E1115" s="0" t="n">
        <f aca="false">$C$7*EXP($C$8*B1115+$C$9*C1115)</f>
        <v>87769.6118480266</v>
      </c>
      <c r="F1115" s="0" t="n">
        <f aca="false">IF(D1115&gt;=90000,1,0)</f>
        <v>1</v>
      </c>
      <c r="G1115" s="0" t="n">
        <f aca="false">IF(E1115&gt;=90000,1,0)</f>
        <v>0</v>
      </c>
      <c r="H1115" s="0" t="n">
        <f aca="false">IF(E1115&gt;=100000,1,0)</f>
        <v>0</v>
      </c>
      <c r="I1115" s="0" t="n">
        <f aca="false">Positions!$F$2*(G1115-Positions!$G$2)-Positions!$F$3*(H1115-Positions!$G$3)-Positions!$F$4*(F1115-Positions!$G$4)</f>
        <v>-5620</v>
      </c>
      <c r="J1115" s="0" t="n">
        <f aca="false">-I1115</f>
        <v>5620</v>
      </c>
    </row>
    <row r="1116" customFormat="false" ht="15" hidden="false" customHeight="false" outlineLevel="0" collapsed="false">
      <c r="B1116" s="0" t="n">
        <f aca="true">NORMSINV(RAND())</f>
        <v>-2.26324315287243</v>
      </c>
      <c r="C1116" s="0" t="n">
        <f aca="true">NORMSINV(RAND())</f>
        <v>0.559886350462658</v>
      </c>
      <c r="D1116" s="0" t="n">
        <f aca="false">$C$7*EXP($C$8*B1116)</f>
        <v>56029.7813008246</v>
      </c>
      <c r="E1116" s="0" t="n">
        <f aca="false">$C$7*EXP($C$8*B1116+$C$9*C1116)</f>
        <v>66299.6660353975</v>
      </c>
      <c r="F1116" s="0" t="n">
        <f aca="false">IF(D1116&gt;=90000,1,0)</f>
        <v>0</v>
      </c>
      <c r="G1116" s="0" t="n">
        <f aca="false">IF(E1116&gt;=90000,1,0)</f>
        <v>0</v>
      </c>
      <c r="H1116" s="0" t="n">
        <f aca="false">IF(E1116&gt;=100000,1,0)</f>
        <v>0</v>
      </c>
      <c r="I1116" s="0" t="n">
        <f aca="false">Positions!$F$2*(G1116-Positions!$G$2)-Positions!$F$3*(H1116-Positions!$G$3)-Positions!$F$4*(F1116-Positions!$G$4)</f>
        <v>-1620</v>
      </c>
      <c r="J1116" s="0" t="n">
        <f aca="false">-I1116</f>
        <v>1620</v>
      </c>
    </row>
    <row r="1117" customFormat="false" ht="15" hidden="false" customHeight="false" outlineLevel="0" collapsed="false">
      <c r="B1117" s="0" t="n">
        <f aca="true">NORMSINV(RAND())</f>
        <v>-0.0139744384172883</v>
      </c>
      <c r="C1117" s="0" t="n">
        <f aca="true">NORMSINV(RAND())</f>
        <v>-0.4865718749845</v>
      </c>
      <c r="D1117" s="0" t="n">
        <f aca="false">$C$7*EXP($C$8*B1117)</f>
        <v>86763.9469186292</v>
      </c>
      <c r="E1117" s="0" t="n">
        <f aca="false">$C$7*EXP($C$8*B1117+$C$9*C1117)</f>
        <v>74958.0004769983</v>
      </c>
      <c r="F1117" s="0" t="n">
        <f aca="false">IF(D1117&gt;=90000,1,0)</f>
        <v>0</v>
      </c>
      <c r="G1117" s="0" t="n">
        <f aca="false">IF(E1117&gt;=90000,1,0)</f>
        <v>0</v>
      </c>
      <c r="H1117" s="0" t="n">
        <f aca="false">IF(E1117&gt;=100000,1,0)</f>
        <v>0</v>
      </c>
      <c r="I1117" s="0" t="n">
        <f aca="false">Positions!$F$2*(G1117-Positions!$G$2)-Positions!$F$3*(H1117-Positions!$G$3)-Positions!$F$4*(F1117-Positions!$G$4)</f>
        <v>-1620</v>
      </c>
      <c r="J1117" s="0" t="n">
        <f aca="false">-I1117</f>
        <v>1620</v>
      </c>
    </row>
    <row r="1118" customFormat="false" ht="15" hidden="false" customHeight="false" outlineLevel="0" collapsed="false">
      <c r="B1118" s="0" t="n">
        <f aca="true">NORMSINV(RAND())</f>
        <v>1.56861409282222</v>
      </c>
      <c r="C1118" s="0" t="n">
        <f aca="true">NORMSINV(RAND())</f>
        <v>0.629360743838338</v>
      </c>
      <c r="D1118" s="0" t="n">
        <f aca="false">$C$7*EXP($C$8*B1118)</f>
        <v>118023.240020275</v>
      </c>
      <c r="E1118" s="0" t="n">
        <f aca="false">$C$7*EXP($C$8*B1118+$C$9*C1118)</f>
        <v>142603.352444563</v>
      </c>
      <c r="F1118" s="0" t="n">
        <f aca="false">IF(D1118&gt;=90000,1,0)</f>
        <v>1</v>
      </c>
      <c r="G1118" s="0" t="n">
        <f aca="false">IF(E1118&gt;=90000,1,0)</f>
        <v>1</v>
      </c>
      <c r="H1118" s="0" t="n">
        <f aca="false">IF(E1118&gt;=100000,1,0)</f>
        <v>1</v>
      </c>
      <c r="I1118" s="0" t="n">
        <f aca="false">Positions!$F$2*(G1118-Positions!$G$2)-Positions!$F$3*(H1118-Positions!$G$3)-Positions!$F$4*(F1118-Positions!$G$4)</f>
        <v>-1620</v>
      </c>
      <c r="J1118" s="0" t="n">
        <f aca="false">-I1118</f>
        <v>1620</v>
      </c>
    </row>
    <row r="1119" customFormat="false" ht="15" hidden="false" customHeight="false" outlineLevel="0" collapsed="false">
      <c r="B1119" s="0" t="n">
        <f aca="true">NORMSINV(RAND())</f>
        <v>0.30007634320281</v>
      </c>
      <c r="C1119" s="0" t="n">
        <f aca="true">NORMSINV(RAND())</f>
        <v>1.03220635045807</v>
      </c>
      <c r="D1119" s="0" t="n">
        <f aca="false">$C$7*EXP($C$8*B1119)</f>
        <v>92226.6955051221</v>
      </c>
      <c r="E1119" s="0" t="n">
        <f aca="false">$C$7*EXP($C$8*B1119+$C$9*C1119)</f>
        <v>125779.482982295</v>
      </c>
      <c r="F1119" s="0" t="n">
        <f aca="false">IF(D1119&gt;=90000,1,0)</f>
        <v>1</v>
      </c>
      <c r="G1119" s="0" t="n">
        <f aca="false">IF(E1119&gt;=90000,1,0)</f>
        <v>1</v>
      </c>
      <c r="H1119" s="0" t="n">
        <f aca="false">IF(E1119&gt;=100000,1,0)</f>
        <v>1</v>
      </c>
      <c r="I1119" s="0" t="n">
        <f aca="false">Positions!$F$2*(G1119-Positions!$G$2)-Positions!$F$3*(H1119-Positions!$G$3)-Positions!$F$4*(F1119-Positions!$G$4)</f>
        <v>-1620</v>
      </c>
      <c r="J1119" s="0" t="n">
        <f aca="false">-I1119</f>
        <v>1620</v>
      </c>
    </row>
    <row r="1120" customFormat="false" ht="15" hidden="false" customHeight="false" outlineLevel="0" collapsed="false">
      <c r="B1120" s="0" t="n">
        <f aca="true">NORMSINV(RAND())</f>
        <v>-0.354558385752706</v>
      </c>
      <c r="C1120" s="0" t="n">
        <f aca="true">NORMSINV(RAND())</f>
        <v>-0.953378550391402</v>
      </c>
      <c r="D1120" s="0" t="n">
        <f aca="false">$C$7*EXP($C$8*B1120)</f>
        <v>81204.7781655183</v>
      </c>
      <c r="E1120" s="0" t="n">
        <f aca="false">$C$7*EXP($C$8*B1120+$C$9*C1120)</f>
        <v>60970.4346297213</v>
      </c>
      <c r="F1120" s="0" t="n">
        <f aca="false">IF(D1120&gt;=90000,1,0)</f>
        <v>0</v>
      </c>
      <c r="G1120" s="0" t="n">
        <f aca="false">IF(E1120&gt;=90000,1,0)</f>
        <v>0</v>
      </c>
      <c r="H1120" s="0" t="n">
        <f aca="false">IF(E1120&gt;=100000,1,0)</f>
        <v>0</v>
      </c>
      <c r="I1120" s="0" t="n">
        <f aca="false">Positions!$F$2*(G1120-Positions!$G$2)-Positions!$F$3*(H1120-Positions!$G$3)-Positions!$F$4*(F1120-Positions!$G$4)</f>
        <v>-1620</v>
      </c>
      <c r="J1120" s="0" t="n">
        <f aca="false">-I1120</f>
        <v>1620</v>
      </c>
    </row>
    <row r="1121" customFormat="false" ht="15" hidden="false" customHeight="false" outlineLevel="0" collapsed="false">
      <c r="B1121" s="0" t="n">
        <f aca="true">NORMSINV(RAND())</f>
        <v>-1.19981382058709</v>
      </c>
      <c r="C1121" s="0" t="n">
        <f aca="true">NORMSINV(RAND())</f>
        <v>1.01268741188346</v>
      </c>
      <c r="D1121" s="0" t="n">
        <f aca="false">$C$7*EXP($C$8*B1121)</f>
        <v>68898.7234951339</v>
      </c>
      <c r="E1121" s="0" t="n">
        <f aca="false">$C$7*EXP($C$8*B1121+$C$9*C1121)</f>
        <v>93414.90178604</v>
      </c>
      <c r="F1121" s="0" t="n">
        <f aca="false">IF(D1121&gt;=90000,1,0)</f>
        <v>0</v>
      </c>
      <c r="G1121" s="0" t="n">
        <f aca="false">IF(E1121&gt;=90000,1,0)</f>
        <v>1</v>
      </c>
      <c r="H1121" s="0" t="n">
        <f aca="false">IF(E1121&gt;=100000,1,0)</f>
        <v>0</v>
      </c>
      <c r="I1121" s="0" t="n">
        <f aca="false">Positions!$F$2*(G1121-Positions!$G$2)-Positions!$F$3*(H1121-Positions!$G$3)-Positions!$F$4*(F1121-Positions!$G$4)</f>
        <v>8380</v>
      </c>
      <c r="J1121" s="0" t="n">
        <f aca="false">-I1121</f>
        <v>-8380</v>
      </c>
    </row>
    <row r="1122" customFormat="false" ht="15" hidden="false" customHeight="false" outlineLevel="0" collapsed="false">
      <c r="B1122" s="0" t="n">
        <f aca="true">NORMSINV(RAND())</f>
        <v>-0.451958371780023</v>
      </c>
      <c r="C1122" s="0" t="n">
        <f aca="true">NORMSINV(RAND())</f>
        <v>-0.630180987952576</v>
      </c>
      <c r="D1122" s="0" t="n">
        <f aca="false">$C$7*EXP($C$8*B1122)</f>
        <v>79681.4944091319</v>
      </c>
      <c r="E1122" s="0" t="n">
        <f aca="false">$C$7*EXP($C$8*B1122+$C$9*C1122)</f>
        <v>65930.7758348946</v>
      </c>
      <c r="F1122" s="0" t="n">
        <f aca="false">IF(D1122&gt;=90000,1,0)</f>
        <v>0</v>
      </c>
      <c r="G1122" s="0" t="n">
        <f aca="false">IF(E1122&gt;=90000,1,0)</f>
        <v>0</v>
      </c>
      <c r="H1122" s="0" t="n">
        <f aca="false">IF(E1122&gt;=100000,1,0)</f>
        <v>0</v>
      </c>
      <c r="I1122" s="0" t="n">
        <f aca="false">Positions!$F$2*(G1122-Positions!$G$2)-Positions!$F$3*(H1122-Positions!$G$3)-Positions!$F$4*(F1122-Positions!$G$4)</f>
        <v>-1620</v>
      </c>
      <c r="J1122" s="0" t="n">
        <f aca="false">-I1122</f>
        <v>1620</v>
      </c>
    </row>
    <row r="1123" customFormat="false" ht="15" hidden="false" customHeight="false" outlineLevel="0" collapsed="false">
      <c r="B1123" s="0" t="n">
        <f aca="true">NORMSINV(RAND())</f>
        <v>-0.241197303498652</v>
      </c>
      <c r="C1123" s="0" t="n">
        <f aca="true">NORMSINV(RAND())</f>
        <v>1.41872352398793</v>
      </c>
      <c r="D1123" s="0" t="n">
        <f aca="false">$C$7*EXP($C$8*B1123)</f>
        <v>83014.3930680093</v>
      </c>
      <c r="E1123" s="0" t="n">
        <f aca="false">$C$7*EXP($C$8*B1123+$C$9*C1123)</f>
        <v>127164.489965726</v>
      </c>
      <c r="F1123" s="0" t="n">
        <f aca="false">IF(D1123&gt;=90000,1,0)</f>
        <v>0</v>
      </c>
      <c r="G1123" s="0" t="n">
        <f aca="false">IF(E1123&gt;=90000,1,0)</f>
        <v>1</v>
      </c>
      <c r="H1123" s="0" t="n">
        <f aca="false">IF(E1123&gt;=100000,1,0)</f>
        <v>1</v>
      </c>
      <c r="I1123" s="0" t="n">
        <f aca="false">Positions!$F$2*(G1123-Positions!$G$2)-Positions!$F$3*(H1123-Positions!$G$3)-Positions!$F$4*(F1123-Positions!$G$4)</f>
        <v>2380</v>
      </c>
      <c r="J1123" s="0" t="n">
        <f aca="false">-I1123</f>
        <v>-2380</v>
      </c>
    </row>
    <row r="1124" customFormat="false" ht="15" hidden="false" customHeight="false" outlineLevel="0" collapsed="false">
      <c r="B1124" s="0" t="n">
        <f aca="true">NORMSINV(RAND())</f>
        <v>-1.70649860653912</v>
      </c>
      <c r="C1124" s="0" t="n">
        <f aca="true">NORMSINV(RAND())</f>
        <v>-0.0760415608991821</v>
      </c>
      <c r="D1124" s="0" t="n">
        <f aca="false">$C$7*EXP($C$8*B1124)</f>
        <v>62435.0533165312</v>
      </c>
      <c r="E1124" s="0" t="n">
        <f aca="false">$C$7*EXP($C$8*B1124+$C$9*C1124)</f>
        <v>61024.0971764625</v>
      </c>
      <c r="F1124" s="0" t="n">
        <f aca="false">IF(D1124&gt;=90000,1,0)</f>
        <v>0</v>
      </c>
      <c r="G1124" s="0" t="n">
        <f aca="false">IF(E1124&gt;=90000,1,0)</f>
        <v>0</v>
      </c>
      <c r="H1124" s="0" t="n">
        <f aca="false">IF(E1124&gt;=100000,1,0)</f>
        <v>0</v>
      </c>
      <c r="I1124" s="0" t="n">
        <f aca="false">Positions!$F$2*(G1124-Positions!$G$2)-Positions!$F$3*(H1124-Positions!$G$3)-Positions!$F$4*(F1124-Positions!$G$4)</f>
        <v>-1620</v>
      </c>
      <c r="J1124" s="0" t="n">
        <f aca="false">-I1124</f>
        <v>1620</v>
      </c>
    </row>
    <row r="1125" customFormat="false" ht="15" hidden="false" customHeight="false" outlineLevel="0" collapsed="false">
      <c r="B1125" s="0" t="n">
        <f aca="true">NORMSINV(RAND())</f>
        <v>-0.0559375947559027</v>
      </c>
      <c r="C1125" s="0" t="n">
        <f aca="true">NORMSINV(RAND())</f>
        <v>0.0856769011362646</v>
      </c>
      <c r="D1125" s="0" t="n">
        <f aca="false">$C$7*EXP($C$8*B1125)</f>
        <v>86058.9569450899</v>
      </c>
      <c r="E1125" s="0" t="n">
        <f aca="false">$C$7*EXP($C$8*B1125+$C$9*C1125)</f>
        <v>88304.1435584237</v>
      </c>
      <c r="F1125" s="0" t="n">
        <f aca="false">IF(D1125&gt;=90000,1,0)</f>
        <v>0</v>
      </c>
      <c r="G1125" s="0" t="n">
        <f aca="false">IF(E1125&gt;=90000,1,0)</f>
        <v>0</v>
      </c>
      <c r="H1125" s="0" t="n">
        <f aca="false">IF(E1125&gt;=100000,1,0)</f>
        <v>0</v>
      </c>
      <c r="I1125" s="0" t="n">
        <f aca="false">Positions!$F$2*(G1125-Positions!$G$2)-Positions!$F$3*(H1125-Positions!$G$3)-Positions!$F$4*(F1125-Positions!$G$4)</f>
        <v>-1620</v>
      </c>
      <c r="J1125" s="0" t="n">
        <f aca="false">-I1125</f>
        <v>1620</v>
      </c>
    </row>
    <row r="1126" customFormat="false" ht="15" hidden="false" customHeight="false" outlineLevel="0" collapsed="false">
      <c r="B1126" s="0" t="n">
        <f aca="true">NORMSINV(RAND())</f>
        <v>0.36899856171416</v>
      </c>
      <c r="C1126" s="0" t="n">
        <f aca="true">NORMSINV(RAND())</f>
        <v>-1.22652920983706</v>
      </c>
      <c r="D1126" s="0" t="n">
        <f aca="false">$C$7*EXP($C$8*B1126)</f>
        <v>93470.8514554525</v>
      </c>
      <c r="E1126" s="0" t="n">
        <f aca="false">$C$7*EXP($C$8*B1126+$C$9*C1126)</f>
        <v>64647.9045532735</v>
      </c>
      <c r="F1126" s="0" t="n">
        <f aca="false">IF(D1126&gt;=90000,1,0)</f>
        <v>1</v>
      </c>
      <c r="G1126" s="0" t="n">
        <f aca="false">IF(E1126&gt;=90000,1,0)</f>
        <v>0</v>
      </c>
      <c r="H1126" s="0" t="n">
        <f aca="false">IF(E1126&gt;=100000,1,0)</f>
        <v>0</v>
      </c>
      <c r="I1126" s="0" t="n">
        <f aca="false">Positions!$F$2*(G1126-Positions!$G$2)-Positions!$F$3*(H1126-Positions!$G$3)-Positions!$F$4*(F1126-Positions!$G$4)</f>
        <v>-5620</v>
      </c>
      <c r="J1126" s="0" t="n">
        <f aca="false">-I1126</f>
        <v>5620</v>
      </c>
    </row>
    <row r="1127" customFormat="false" ht="15" hidden="false" customHeight="false" outlineLevel="0" collapsed="false">
      <c r="B1127" s="0" t="n">
        <f aca="true">NORMSINV(RAND())</f>
        <v>-1.62729698397837</v>
      </c>
      <c r="C1127" s="0" t="n">
        <f aca="true">NORMSINV(RAND())</f>
        <v>-0.553065777260692</v>
      </c>
      <c r="D1127" s="0" t="n">
        <f aca="false">$C$7*EXP($C$8*B1127)</f>
        <v>63403.9032420818</v>
      </c>
      <c r="E1127" s="0" t="n">
        <f aca="false">$C$7*EXP($C$8*B1127+$C$9*C1127)</f>
        <v>53692.5459853478</v>
      </c>
      <c r="F1127" s="0" t="n">
        <f aca="false">IF(D1127&gt;=90000,1,0)</f>
        <v>0</v>
      </c>
      <c r="G1127" s="0" t="n">
        <f aca="false">IF(E1127&gt;=90000,1,0)</f>
        <v>0</v>
      </c>
      <c r="H1127" s="0" t="n">
        <f aca="false">IF(E1127&gt;=100000,1,0)</f>
        <v>0</v>
      </c>
      <c r="I1127" s="0" t="n">
        <f aca="false">Positions!$F$2*(G1127-Positions!$G$2)-Positions!$F$3*(H1127-Positions!$G$3)-Positions!$F$4*(F1127-Positions!$G$4)</f>
        <v>-1620</v>
      </c>
      <c r="J1127" s="0" t="n">
        <f aca="false">-I1127</f>
        <v>1620</v>
      </c>
    </row>
    <row r="1128" customFormat="false" ht="15" hidden="false" customHeight="false" outlineLevel="0" collapsed="false">
      <c r="B1128" s="0" t="n">
        <f aca="true">NORMSINV(RAND())</f>
        <v>-0.105062319524406</v>
      </c>
      <c r="C1128" s="0" t="n">
        <f aca="true">NORMSINV(RAND())</f>
        <v>-0.840871486521691</v>
      </c>
      <c r="D1128" s="0" t="n">
        <f aca="false">$C$7*EXP($C$8*B1128)</f>
        <v>85240.9258754164</v>
      </c>
      <c r="E1128" s="0" t="n">
        <f aca="false">$C$7*EXP($C$8*B1128+$C$9*C1128)</f>
        <v>66202.3660884881</v>
      </c>
      <c r="F1128" s="0" t="n">
        <f aca="false">IF(D1128&gt;=90000,1,0)</f>
        <v>0</v>
      </c>
      <c r="G1128" s="0" t="n">
        <f aca="false">IF(E1128&gt;=90000,1,0)</f>
        <v>0</v>
      </c>
      <c r="H1128" s="0" t="n">
        <f aca="false">IF(E1128&gt;=100000,1,0)</f>
        <v>0</v>
      </c>
      <c r="I1128" s="0" t="n">
        <f aca="false">Positions!$F$2*(G1128-Positions!$G$2)-Positions!$F$3*(H1128-Positions!$G$3)-Positions!$F$4*(F1128-Positions!$G$4)</f>
        <v>-1620</v>
      </c>
      <c r="J1128" s="0" t="n">
        <f aca="false">-I1128</f>
        <v>1620</v>
      </c>
    </row>
    <row r="1129" customFormat="false" ht="15" hidden="false" customHeight="false" outlineLevel="0" collapsed="false">
      <c r="B1129" s="0" t="n">
        <f aca="true">NORMSINV(RAND())</f>
        <v>1.07031330729568</v>
      </c>
      <c r="C1129" s="0" t="n">
        <f aca="true">NORMSINV(RAND())</f>
        <v>0.520875408173404</v>
      </c>
      <c r="D1129" s="0" t="n">
        <f aca="false">$C$7*EXP($C$8*B1129)</f>
        <v>107125.47478503</v>
      </c>
      <c r="E1129" s="0" t="n">
        <f aca="false">$C$7*EXP($C$8*B1129+$C$9*C1129)</f>
        <v>125283.058438642</v>
      </c>
      <c r="F1129" s="0" t="n">
        <f aca="false">IF(D1129&gt;=90000,1,0)</f>
        <v>1</v>
      </c>
      <c r="G1129" s="0" t="n">
        <f aca="false">IF(E1129&gt;=90000,1,0)</f>
        <v>1</v>
      </c>
      <c r="H1129" s="0" t="n">
        <f aca="false">IF(E1129&gt;=100000,1,0)</f>
        <v>1</v>
      </c>
      <c r="I1129" s="0" t="n">
        <f aca="false">Positions!$F$2*(G1129-Positions!$G$2)-Positions!$F$3*(H1129-Positions!$G$3)-Positions!$F$4*(F1129-Positions!$G$4)</f>
        <v>-1620</v>
      </c>
      <c r="J1129" s="0" t="n">
        <f aca="false">-I1129</f>
        <v>1620</v>
      </c>
    </row>
    <row r="1130" customFormat="false" ht="15" hidden="false" customHeight="false" outlineLevel="0" collapsed="false">
      <c r="B1130" s="0" t="n">
        <f aca="true">NORMSINV(RAND())</f>
        <v>-0.497205159123647</v>
      </c>
      <c r="C1130" s="0" t="n">
        <f aca="true">NORMSINV(RAND())</f>
        <v>0.411065430858429</v>
      </c>
      <c r="D1130" s="0" t="n">
        <f aca="false">$C$7*EXP($C$8*B1130)</f>
        <v>78983.6119556974</v>
      </c>
      <c r="E1130" s="0" t="n">
        <f aca="false">$C$7*EXP($C$8*B1130+$C$9*C1130)</f>
        <v>89371.9084563474</v>
      </c>
      <c r="F1130" s="0" t="n">
        <f aca="false">IF(D1130&gt;=90000,1,0)</f>
        <v>0</v>
      </c>
      <c r="G1130" s="0" t="n">
        <f aca="false">IF(E1130&gt;=90000,1,0)</f>
        <v>0</v>
      </c>
      <c r="H1130" s="0" t="n">
        <f aca="false">IF(E1130&gt;=100000,1,0)</f>
        <v>0</v>
      </c>
      <c r="I1130" s="0" t="n">
        <f aca="false">Positions!$F$2*(G1130-Positions!$G$2)-Positions!$F$3*(H1130-Positions!$G$3)-Positions!$F$4*(F1130-Positions!$G$4)</f>
        <v>-1620</v>
      </c>
      <c r="J1130" s="0" t="n">
        <f aca="false">-I1130</f>
        <v>1620</v>
      </c>
    </row>
    <row r="1131" customFormat="false" ht="15" hidden="false" customHeight="false" outlineLevel="0" collapsed="false">
      <c r="B1131" s="0" t="n">
        <f aca="true">NORMSINV(RAND())</f>
        <v>1.3626511869962</v>
      </c>
      <c r="C1131" s="0" t="n">
        <f aca="true">NORMSINV(RAND())</f>
        <v>0.675713954187548</v>
      </c>
      <c r="D1131" s="0" t="n">
        <f aca="false">$C$7*EXP($C$8*B1131)</f>
        <v>113390.519875047</v>
      </c>
      <c r="E1131" s="0" t="n">
        <f aca="false">$C$7*EXP($C$8*B1131+$C$9*C1131)</f>
        <v>138928.164699872</v>
      </c>
      <c r="F1131" s="0" t="n">
        <f aca="false">IF(D1131&gt;=90000,1,0)</f>
        <v>1</v>
      </c>
      <c r="G1131" s="0" t="n">
        <f aca="false">IF(E1131&gt;=90000,1,0)</f>
        <v>1</v>
      </c>
      <c r="H1131" s="0" t="n">
        <f aca="false">IF(E1131&gt;=100000,1,0)</f>
        <v>1</v>
      </c>
      <c r="I1131" s="0" t="n">
        <f aca="false">Positions!$F$2*(G1131-Positions!$G$2)-Positions!$F$3*(H1131-Positions!$G$3)-Positions!$F$4*(F1131-Positions!$G$4)</f>
        <v>-1620</v>
      </c>
      <c r="J1131" s="0" t="n">
        <f aca="false">-I1131</f>
        <v>1620</v>
      </c>
    </row>
    <row r="1132" customFormat="false" ht="15" hidden="false" customHeight="false" outlineLevel="0" collapsed="false">
      <c r="B1132" s="0" t="n">
        <f aca="true">NORMSINV(RAND())</f>
        <v>1.47510258201046</v>
      </c>
      <c r="C1132" s="0" t="n">
        <f aca="true">NORMSINV(RAND())</f>
        <v>-0.0902788312858095</v>
      </c>
      <c r="D1132" s="0" t="n">
        <f aca="false">$C$7*EXP($C$8*B1132)</f>
        <v>115896.88099167</v>
      </c>
      <c r="E1132" s="0" t="n">
        <f aca="false">$C$7*EXP($C$8*B1132+$C$9*C1132)</f>
        <v>112793.992104</v>
      </c>
      <c r="F1132" s="0" t="n">
        <f aca="false">IF(D1132&gt;=90000,1,0)</f>
        <v>1</v>
      </c>
      <c r="G1132" s="0" t="n">
        <f aca="false">IF(E1132&gt;=90000,1,0)</f>
        <v>1</v>
      </c>
      <c r="H1132" s="0" t="n">
        <f aca="false">IF(E1132&gt;=100000,1,0)</f>
        <v>1</v>
      </c>
      <c r="I1132" s="0" t="n">
        <f aca="false">Positions!$F$2*(G1132-Positions!$G$2)-Positions!$F$3*(H1132-Positions!$G$3)-Positions!$F$4*(F1132-Positions!$G$4)</f>
        <v>-1620</v>
      </c>
      <c r="J1132" s="0" t="n">
        <f aca="false">-I1132</f>
        <v>1620</v>
      </c>
    </row>
    <row r="1133" customFormat="false" ht="15" hidden="false" customHeight="false" outlineLevel="0" collapsed="false">
      <c r="B1133" s="0" t="n">
        <f aca="true">NORMSINV(RAND())</f>
        <v>0.847573963512506</v>
      </c>
      <c r="C1133" s="0" t="n">
        <f aca="true">NORMSINV(RAND())</f>
        <v>-0.366189341264388</v>
      </c>
      <c r="D1133" s="0" t="n">
        <f aca="false">$C$7*EXP($C$8*B1133)</f>
        <v>102585.370111324</v>
      </c>
      <c r="E1133" s="0" t="n">
        <f aca="false">$C$7*EXP($C$8*B1133+$C$9*C1133)</f>
        <v>91892.4649676434</v>
      </c>
      <c r="F1133" s="0" t="n">
        <f aca="false">IF(D1133&gt;=90000,1,0)</f>
        <v>1</v>
      </c>
      <c r="G1133" s="0" t="n">
        <f aca="false">IF(E1133&gt;=90000,1,0)</f>
        <v>1</v>
      </c>
      <c r="H1133" s="0" t="n">
        <f aca="false">IF(E1133&gt;=100000,1,0)</f>
        <v>0</v>
      </c>
      <c r="I1133" s="0" t="n">
        <f aca="false">Positions!$F$2*(G1133-Positions!$G$2)-Positions!$F$3*(H1133-Positions!$G$3)-Positions!$F$4*(F1133-Positions!$G$4)</f>
        <v>4380</v>
      </c>
      <c r="J1133" s="0" t="n">
        <f aca="false">-I1133</f>
        <v>-4380</v>
      </c>
    </row>
    <row r="1134" customFormat="false" ht="15" hidden="false" customHeight="false" outlineLevel="0" collapsed="false">
      <c r="B1134" s="0" t="n">
        <f aca="true">NORMSINV(RAND())</f>
        <v>-1.63018333859337</v>
      </c>
      <c r="C1134" s="0" t="n">
        <f aca="true">NORMSINV(RAND())</f>
        <v>-1.18907181468969</v>
      </c>
      <c r="D1134" s="0" t="n">
        <f aca="false">$C$7*EXP($C$8*B1134)</f>
        <v>63368.3327617004</v>
      </c>
      <c r="E1134" s="0" t="n">
        <f aca="false">$C$7*EXP($C$8*B1134+$C$9*C1134)</f>
        <v>44324.1634165017</v>
      </c>
      <c r="F1134" s="0" t="n">
        <f aca="false">IF(D1134&gt;=90000,1,0)</f>
        <v>0</v>
      </c>
      <c r="G1134" s="0" t="n">
        <f aca="false">IF(E1134&gt;=90000,1,0)</f>
        <v>0</v>
      </c>
      <c r="H1134" s="0" t="n">
        <f aca="false">IF(E1134&gt;=100000,1,0)</f>
        <v>0</v>
      </c>
      <c r="I1134" s="0" t="n">
        <f aca="false">Positions!$F$2*(G1134-Positions!$G$2)-Positions!$F$3*(H1134-Positions!$G$3)-Positions!$F$4*(F1134-Positions!$G$4)</f>
        <v>-1620</v>
      </c>
      <c r="J1134" s="0" t="n">
        <f aca="false">-I1134</f>
        <v>1620</v>
      </c>
    </row>
    <row r="1135" customFormat="false" ht="15" hidden="false" customHeight="false" outlineLevel="0" collapsed="false">
      <c r="B1135" s="0" t="n">
        <f aca="true">NORMSINV(RAND())</f>
        <v>0.665317136157256</v>
      </c>
      <c r="C1135" s="0" t="n">
        <f aca="true">NORMSINV(RAND())</f>
        <v>1.21668876290038</v>
      </c>
      <c r="D1135" s="0" t="n">
        <f aca="false">$C$7*EXP($C$8*B1135)</f>
        <v>99013.9306531823</v>
      </c>
      <c r="E1135" s="0" t="n">
        <f aca="false">$C$7*EXP($C$8*B1135+$C$9*C1135)</f>
        <v>142735.956794307</v>
      </c>
      <c r="F1135" s="0" t="n">
        <f aca="false">IF(D1135&gt;=90000,1,0)</f>
        <v>1</v>
      </c>
      <c r="G1135" s="0" t="n">
        <f aca="false">IF(E1135&gt;=90000,1,0)</f>
        <v>1</v>
      </c>
      <c r="H1135" s="0" t="n">
        <f aca="false">IF(E1135&gt;=100000,1,0)</f>
        <v>1</v>
      </c>
      <c r="I1135" s="0" t="n">
        <f aca="false">Positions!$F$2*(G1135-Positions!$G$2)-Positions!$F$3*(H1135-Positions!$G$3)-Positions!$F$4*(F1135-Positions!$G$4)</f>
        <v>-1620</v>
      </c>
      <c r="J1135" s="0" t="n">
        <f aca="false">-I1135</f>
        <v>1620</v>
      </c>
    </row>
    <row r="1136" customFormat="false" ht="15" hidden="false" customHeight="false" outlineLevel="0" collapsed="false">
      <c r="B1136" s="0" t="n">
        <f aca="true">NORMSINV(RAND())</f>
        <v>-1.29063520576037</v>
      </c>
      <c r="C1136" s="0" t="n">
        <f aca="true">NORMSINV(RAND())</f>
        <v>-1.46013237624948</v>
      </c>
      <c r="D1136" s="0" t="n">
        <f aca="false">$C$7*EXP($C$8*B1136)</f>
        <v>67692.808989602</v>
      </c>
      <c r="E1136" s="0" t="n">
        <f aca="false">$C$7*EXP($C$8*B1136+$C$9*C1136)</f>
        <v>43643.9660340569</v>
      </c>
      <c r="F1136" s="0" t="n">
        <f aca="false">IF(D1136&gt;=90000,1,0)</f>
        <v>0</v>
      </c>
      <c r="G1136" s="0" t="n">
        <f aca="false">IF(E1136&gt;=90000,1,0)</f>
        <v>0</v>
      </c>
      <c r="H1136" s="0" t="n">
        <f aca="false">IF(E1136&gt;=100000,1,0)</f>
        <v>0</v>
      </c>
      <c r="I1136" s="0" t="n">
        <f aca="false">Positions!$F$2*(G1136-Positions!$G$2)-Positions!$F$3*(H1136-Positions!$G$3)-Positions!$F$4*(F1136-Positions!$G$4)</f>
        <v>-1620</v>
      </c>
      <c r="J1136" s="0" t="n">
        <f aca="false">-I1136</f>
        <v>1620</v>
      </c>
    </row>
    <row r="1137" customFormat="false" ht="15" hidden="false" customHeight="false" outlineLevel="0" collapsed="false">
      <c r="B1137" s="0" t="n">
        <f aca="true">NORMSINV(RAND())</f>
        <v>0.317381515573213</v>
      </c>
      <c r="C1137" s="0" t="n">
        <f aca="true">NORMSINV(RAND())</f>
        <v>-1.33981163965901</v>
      </c>
      <c r="D1137" s="0" t="n">
        <f aca="false">$C$7*EXP($C$8*B1137)</f>
        <v>92537.5157343651</v>
      </c>
      <c r="E1137" s="0" t="n">
        <f aca="false">$C$7*EXP($C$8*B1137+$C$9*C1137)</f>
        <v>61859.6160947101</v>
      </c>
      <c r="F1137" s="0" t="n">
        <f aca="false">IF(D1137&gt;=90000,1,0)</f>
        <v>1</v>
      </c>
      <c r="G1137" s="0" t="n">
        <f aca="false">IF(E1137&gt;=90000,1,0)</f>
        <v>0</v>
      </c>
      <c r="H1137" s="0" t="n">
        <f aca="false">IF(E1137&gt;=100000,1,0)</f>
        <v>0</v>
      </c>
      <c r="I1137" s="0" t="n">
        <f aca="false">Positions!$F$2*(G1137-Positions!$G$2)-Positions!$F$3*(H1137-Positions!$G$3)-Positions!$F$4*(F1137-Positions!$G$4)</f>
        <v>-5620</v>
      </c>
      <c r="J1137" s="0" t="n">
        <f aca="false">-I1137</f>
        <v>5620</v>
      </c>
    </row>
    <row r="1138" customFormat="false" ht="15" hidden="false" customHeight="false" outlineLevel="0" collapsed="false">
      <c r="B1138" s="0" t="n">
        <f aca="true">NORMSINV(RAND())</f>
        <v>-1.14988054047685</v>
      </c>
      <c r="C1138" s="0" t="n">
        <f aca="true">NORMSINV(RAND())</f>
        <v>-0.711110107149294</v>
      </c>
      <c r="D1138" s="0" t="n">
        <f aca="false">$C$7*EXP($C$8*B1138)</f>
        <v>69570.8592093992</v>
      </c>
      <c r="E1138" s="0" t="n">
        <f aca="false">$C$7*EXP($C$8*B1138+$C$9*C1138)</f>
        <v>56181.4436240412</v>
      </c>
      <c r="F1138" s="0" t="n">
        <f aca="false">IF(D1138&gt;=90000,1,0)</f>
        <v>0</v>
      </c>
      <c r="G1138" s="0" t="n">
        <f aca="false">IF(E1138&gt;=90000,1,0)</f>
        <v>0</v>
      </c>
      <c r="H1138" s="0" t="n">
        <f aca="false">IF(E1138&gt;=100000,1,0)</f>
        <v>0</v>
      </c>
      <c r="I1138" s="0" t="n">
        <f aca="false">Positions!$F$2*(G1138-Positions!$G$2)-Positions!$F$3*(H1138-Positions!$G$3)-Positions!$F$4*(F1138-Positions!$G$4)</f>
        <v>-1620</v>
      </c>
      <c r="J1138" s="0" t="n">
        <f aca="false">-I1138</f>
        <v>1620</v>
      </c>
    </row>
    <row r="1139" customFormat="false" ht="15" hidden="false" customHeight="false" outlineLevel="0" collapsed="false">
      <c r="B1139" s="0" t="n">
        <f aca="true">NORMSINV(RAND())</f>
        <v>1.42691479402685</v>
      </c>
      <c r="C1139" s="0" t="n">
        <f aca="true">NORMSINV(RAND())</f>
        <v>0.171027985371373</v>
      </c>
      <c r="D1139" s="0" t="n">
        <f aca="false">$C$7*EXP($C$8*B1139)</f>
        <v>114816.139504121</v>
      </c>
      <c r="E1139" s="0" t="n">
        <f aca="false">$C$7*EXP($C$8*B1139+$C$9*C1139)</f>
        <v>120873.309966091</v>
      </c>
      <c r="F1139" s="0" t="n">
        <f aca="false">IF(D1139&gt;=90000,1,0)</f>
        <v>1</v>
      </c>
      <c r="G1139" s="0" t="n">
        <f aca="false">IF(E1139&gt;=90000,1,0)</f>
        <v>1</v>
      </c>
      <c r="H1139" s="0" t="n">
        <f aca="false">IF(E1139&gt;=100000,1,0)</f>
        <v>1</v>
      </c>
      <c r="I1139" s="0" t="n">
        <f aca="false">Positions!$F$2*(G1139-Positions!$G$2)-Positions!$F$3*(H1139-Positions!$G$3)-Positions!$F$4*(F1139-Positions!$G$4)</f>
        <v>-1620</v>
      </c>
      <c r="J1139" s="0" t="n">
        <f aca="false">-I1139</f>
        <v>1620</v>
      </c>
    </row>
    <row r="1140" customFormat="false" ht="15" hidden="false" customHeight="false" outlineLevel="0" collapsed="false">
      <c r="B1140" s="0" t="n">
        <f aca="true">NORMSINV(RAND())</f>
        <v>0.224922144994737</v>
      </c>
      <c r="C1140" s="0" t="n">
        <f aca="true">NORMSINV(RAND())</f>
        <v>0.239860427262797</v>
      </c>
      <c r="D1140" s="0" t="n">
        <f aca="false">$C$7*EXP($C$8*B1140)</f>
        <v>90888.9090988784</v>
      </c>
      <c r="E1140" s="0" t="n">
        <f aca="false">$C$7*EXP($C$8*B1140+$C$9*C1140)</f>
        <v>97684.2054713682</v>
      </c>
      <c r="F1140" s="0" t="n">
        <f aca="false">IF(D1140&gt;=90000,1,0)</f>
        <v>1</v>
      </c>
      <c r="G1140" s="0" t="n">
        <f aca="false">IF(E1140&gt;=90000,1,0)</f>
        <v>1</v>
      </c>
      <c r="H1140" s="0" t="n">
        <f aca="false">IF(E1140&gt;=100000,1,0)</f>
        <v>0</v>
      </c>
      <c r="I1140" s="0" t="n">
        <f aca="false">Positions!$F$2*(G1140-Positions!$G$2)-Positions!$F$3*(H1140-Positions!$G$3)-Positions!$F$4*(F1140-Positions!$G$4)</f>
        <v>4380</v>
      </c>
      <c r="J1140" s="0" t="n">
        <f aca="false">-I1140</f>
        <v>-4380</v>
      </c>
    </row>
    <row r="1141" customFormat="false" ht="15" hidden="false" customHeight="false" outlineLevel="0" collapsed="false">
      <c r="B1141" s="0" t="n">
        <f aca="true">NORMSINV(RAND())</f>
        <v>0.180490919260224</v>
      </c>
      <c r="C1141" s="0" t="n">
        <f aca="true">NORMSINV(RAND())</f>
        <v>1.60281802721529</v>
      </c>
      <c r="D1141" s="0" t="n">
        <f aca="false">$C$7*EXP($C$8*B1141)</f>
        <v>90107.154172169</v>
      </c>
      <c r="E1141" s="0" t="n">
        <f aca="false">$C$7*EXP($C$8*B1141+$C$9*C1141)</f>
        <v>145883.112719564</v>
      </c>
      <c r="F1141" s="0" t="n">
        <f aca="false">IF(D1141&gt;=90000,1,0)</f>
        <v>1</v>
      </c>
      <c r="G1141" s="0" t="n">
        <f aca="false">IF(E1141&gt;=90000,1,0)</f>
        <v>1</v>
      </c>
      <c r="H1141" s="0" t="n">
        <f aca="false">IF(E1141&gt;=100000,1,0)</f>
        <v>1</v>
      </c>
      <c r="I1141" s="0" t="n">
        <f aca="false">Positions!$F$2*(G1141-Positions!$G$2)-Positions!$F$3*(H1141-Positions!$G$3)-Positions!$F$4*(F1141-Positions!$G$4)</f>
        <v>-1620</v>
      </c>
      <c r="J1141" s="0" t="n">
        <f aca="false">-I1141</f>
        <v>1620</v>
      </c>
    </row>
    <row r="1142" customFormat="false" ht="15" hidden="false" customHeight="false" outlineLevel="0" collapsed="false">
      <c r="B1142" s="0" t="n">
        <f aca="true">NORMSINV(RAND())</f>
        <v>1.12576727242955</v>
      </c>
      <c r="C1142" s="0" t="n">
        <f aca="true">NORMSINV(RAND())</f>
        <v>0.354037817429767</v>
      </c>
      <c r="D1142" s="0" t="n">
        <f aca="false">$C$7*EXP($C$8*B1142)</f>
        <v>108286.694865876</v>
      </c>
      <c r="E1142" s="0" t="n">
        <f aca="false">$C$7*EXP($C$8*B1142+$C$9*C1142)</f>
        <v>120446.521321171</v>
      </c>
      <c r="F1142" s="0" t="n">
        <f aca="false">IF(D1142&gt;=90000,1,0)</f>
        <v>1</v>
      </c>
      <c r="G1142" s="0" t="n">
        <f aca="false">IF(E1142&gt;=90000,1,0)</f>
        <v>1</v>
      </c>
      <c r="H1142" s="0" t="n">
        <f aca="false">IF(E1142&gt;=100000,1,0)</f>
        <v>1</v>
      </c>
      <c r="I1142" s="0" t="n">
        <f aca="false">Positions!$F$2*(G1142-Positions!$G$2)-Positions!$F$3*(H1142-Positions!$G$3)-Positions!$F$4*(F1142-Positions!$G$4)</f>
        <v>-1620</v>
      </c>
      <c r="J1142" s="0" t="n">
        <f aca="false">-I1142</f>
        <v>1620</v>
      </c>
    </row>
    <row r="1143" customFormat="false" ht="15" hidden="false" customHeight="false" outlineLevel="0" collapsed="false">
      <c r="B1143" s="0" t="n">
        <f aca="true">NORMSINV(RAND())</f>
        <v>-0.202019172254111</v>
      </c>
      <c r="C1143" s="0" t="n">
        <f aca="true">NORMSINV(RAND())</f>
        <v>-0.34334352998604</v>
      </c>
      <c r="D1143" s="0" t="n">
        <f aca="false">$C$7*EXP($C$8*B1143)</f>
        <v>83649.1363246643</v>
      </c>
      <c r="E1143" s="0" t="n">
        <f aca="false">$C$7*EXP($C$8*B1143+$C$9*C1143)</f>
        <v>75446.3828460187</v>
      </c>
      <c r="F1143" s="0" t="n">
        <f aca="false">IF(D1143&gt;=90000,1,0)</f>
        <v>0</v>
      </c>
      <c r="G1143" s="0" t="n">
        <f aca="false">IF(E1143&gt;=90000,1,0)</f>
        <v>0</v>
      </c>
      <c r="H1143" s="0" t="n">
        <f aca="false">IF(E1143&gt;=100000,1,0)</f>
        <v>0</v>
      </c>
      <c r="I1143" s="0" t="n">
        <f aca="false">Positions!$F$2*(G1143-Positions!$G$2)-Positions!$F$3*(H1143-Positions!$G$3)-Positions!$F$4*(F1143-Positions!$G$4)</f>
        <v>-1620</v>
      </c>
      <c r="J1143" s="0" t="n">
        <f aca="false">-I1143</f>
        <v>1620</v>
      </c>
    </row>
    <row r="1144" customFormat="false" ht="15" hidden="false" customHeight="false" outlineLevel="0" collapsed="false">
      <c r="B1144" s="0" t="n">
        <f aca="true">NORMSINV(RAND())</f>
        <v>-0.457558770541627</v>
      </c>
      <c r="C1144" s="0" t="n">
        <f aca="true">NORMSINV(RAND())</f>
        <v>0.573846587879514</v>
      </c>
      <c r="D1144" s="0" t="n">
        <f aca="false">$C$7*EXP($C$8*B1144)</f>
        <v>79594.7810712773</v>
      </c>
      <c r="E1144" s="0" t="n">
        <f aca="false">$C$7*EXP($C$8*B1144+$C$9*C1144)</f>
        <v>94580.0406457169</v>
      </c>
      <c r="F1144" s="0" t="n">
        <f aca="false">IF(D1144&gt;=90000,1,0)</f>
        <v>0</v>
      </c>
      <c r="G1144" s="0" t="n">
        <f aca="false">IF(E1144&gt;=90000,1,0)</f>
        <v>1</v>
      </c>
      <c r="H1144" s="0" t="n">
        <f aca="false">IF(E1144&gt;=100000,1,0)</f>
        <v>0</v>
      </c>
      <c r="I1144" s="0" t="n">
        <f aca="false">Positions!$F$2*(G1144-Positions!$G$2)-Positions!$F$3*(H1144-Positions!$G$3)-Positions!$F$4*(F1144-Positions!$G$4)</f>
        <v>8380</v>
      </c>
      <c r="J1144" s="0" t="n">
        <f aca="false">-I1144</f>
        <v>-8380</v>
      </c>
    </row>
    <row r="1145" customFormat="false" ht="15" hidden="false" customHeight="false" outlineLevel="0" collapsed="false">
      <c r="B1145" s="0" t="n">
        <f aca="true">NORMSINV(RAND())</f>
        <v>0.672996538110677</v>
      </c>
      <c r="C1145" s="0" t="n">
        <f aca="true">NORMSINV(RAND())</f>
        <v>0.778748668800474</v>
      </c>
      <c r="D1145" s="0" t="n">
        <f aca="false">$C$7*EXP($C$8*B1145)</f>
        <v>99161.8734595005</v>
      </c>
      <c r="E1145" s="0" t="n">
        <f aca="false">$C$7*EXP($C$8*B1145+$C$9*C1145)</f>
        <v>125316.806602314</v>
      </c>
      <c r="F1145" s="0" t="n">
        <f aca="false">IF(D1145&gt;=90000,1,0)</f>
        <v>1</v>
      </c>
      <c r="G1145" s="0" t="n">
        <f aca="false">IF(E1145&gt;=90000,1,0)</f>
        <v>1</v>
      </c>
      <c r="H1145" s="0" t="n">
        <f aca="false">IF(E1145&gt;=100000,1,0)</f>
        <v>1</v>
      </c>
      <c r="I1145" s="0" t="n">
        <f aca="false">Positions!$F$2*(G1145-Positions!$G$2)-Positions!$F$3*(H1145-Positions!$G$3)-Positions!$F$4*(F1145-Positions!$G$4)</f>
        <v>-1620</v>
      </c>
      <c r="J1145" s="0" t="n">
        <f aca="false">-I1145</f>
        <v>1620</v>
      </c>
    </row>
    <row r="1146" customFormat="false" ht="15" hidden="false" customHeight="false" outlineLevel="0" collapsed="false">
      <c r="B1146" s="0" t="n">
        <f aca="true">NORMSINV(RAND())</f>
        <v>1.19149765043836</v>
      </c>
      <c r="C1146" s="0" t="n">
        <f aca="true">NORMSINV(RAND())</f>
        <v>0.507757755947787</v>
      </c>
      <c r="D1146" s="0" t="n">
        <f aca="false">$C$7*EXP($C$8*B1146)</f>
        <v>109679.419011017</v>
      </c>
      <c r="E1146" s="0" t="n">
        <f aca="false">$C$7*EXP($C$8*B1146+$C$9*C1146)</f>
        <v>127765.099207322</v>
      </c>
      <c r="F1146" s="0" t="n">
        <f aca="false">IF(D1146&gt;=90000,1,0)</f>
        <v>1</v>
      </c>
      <c r="G1146" s="0" t="n">
        <f aca="false">IF(E1146&gt;=90000,1,0)</f>
        <v>1</v>
      </c>
      <c r="H1146" s="0" t="n">
        <f aca="false">IF(E1146&gt;=100000,1,0)</f>
        <v>1</v>
      </c>
      <c r="I1146" s="0" t="n">
        <f aca="false">Positions!$F$2*(G1146-Positions!$G$2)-Positions!$F$3*(H1146-Positions!$G$3)-Positions!$F$4*(F1146-Positions!$G$4)</f>
        <v>-1620</v>
      </c>
      <c r="J1146" s="0" t="n">
        <f aca="false">-I1146</f>
        <v>1620</v>
      </c>
    </row>
    <row r="1147" customFormat="false" ht="15" hidden="false" customHeight="false" outlineLevel="0" collapsed="false">
      <c r="B1147" s="0" t="n">
        <f aca="true">NORMSINV(RAND())</f>
        <v>-2.33865332844486</v>
      </c>
      <c r="C1147" s="0" t="n">
        <f aca="true">NORMSINV(RAND())</f>
        <v>-0.7375579907868</v>
      </c>
      <c r="D1147" s="0" t="n">
        <f aca="false">$C$7*EXP($C$8*B1147)</f>
        <v>55214.2981667005</v>
      </c>
      <c r="E1147" s="0" t="n">
        <f aca="false">$C$7*EXP($C$8*B1147+$C$9*C1147)</f>
        <v>44234.8285095123</v>
      </c>
      <c r="F1147" s="0" t="n">
        <f aca="false">IF(D1147&gt;=90000,1,0)</f>
        <v>0</v>
      </c>
      <c r="G1147" s="0" t="n">
        <f aca="false">IF(E1147&gt;=90000,1,0)</f>
        <v>0</v>
      </c>
      <c r="H1147" s="0" t="n">
        <f aca="false">IF(E1147&gt;=100000,1,0)</f>
        <v>0</v>
      </c>
      <c r="I1147" s="0" t="n">
        <f aca="false">Positions!$F$2*(G1147-Positions!$G$2)-Positions!$F$3*(H1147-Positions!$G$3)-Positions!$F$4*(F1147-Positions!$G$4)</f>
        <v>-1620</v>
      </c>
      <c r="J1147" s="0" t="n">
        <f aca="false">-I1147</f>
        <v>1620</v>
      </c>
    </row>
    <row r="1148" customFormat="false" ht="15" hidden="false" customHeight="false" outlineLevel="0" collapsed="false">
      <c r="B1148" s="0" t="n">
        <f aca="true">NORMSINV(RAND())</f>
        <v>-0.73516463639456</v>
      </c>
      <c r="C1148" s="0" t="n">
        <f aca="true">NORMSINV(RAND())</f>
        <v>-0.151988985405427</v>
      </c>
      <c r="D1148" s="0" t="n">
        <f aca="false">$C$7*EXP($C$8*B1148)</f>
        <v>75412.7061414312</v>
      </c>
      <c r="E1148" s="0" t="n">
        <f aca="false">$C$7*EXP($C$8*B1148+$C$9*C1148)</f>
        <v>72044.7878634425</v>
      </c>
      <c r="F1148" s="0" t="n">
        <f aca="false">IF(D1148&gt;=90000,1,0)</f>
        <v>0</v>
      </c>
      <c r="G1148" s="0" t="n">
        <f aca="false">IF(E1148&gt;=90000,1,0)</f>
        <v>0</v>
      </c>
      <c r="H1148" s="0" t="n">
        <f aca="false">IF(E1148&gt;=100000,1,0)</f>
        <v>0</v>
      </c>
      <c r="I1148" s="0" t="n">
        <f aca="false">Positions!$F$2*(G1148-Positions!$G$2)-Positions!$F$3*(H1148-Positions!$G$3)-Positions!$F$4*(F1148-Positions!$G$4)</f>
        <v>-1620</v>
      </c>
      <c r="J1148" s="0" t="n">
        <f aca="false">-I1148</f>
        <v>1620</v>
      </c>
    </row>
    <row r="1149" customFormat="false" ht="15" hidden="false" customHeight="false" outlineLevel="0" collapsed="false">
      <c r="B1149" s="0" t="n">
        <f aca="true">NORMSINV(RAND())</f>
        <v>1.13333362875897</v>
      </c>
      <c r="C1149" s="0" t="n">
        <f aca="true">NORMSINV(RAND())</f>
        <v>-0.98843305313858</v>
      </c>
      <c r="D1149" s="0" t="n">
        <f aca="false">$C$7*EXP($C$8*B1149)</f>
        <v>108446.109161958</v>
      </c>
      <c r="E1149" s="0" t="n">
        <f aca="false">$C$7*EXP($C$8*B1149+$C$9*C1149)</f>
        <v>80570.37095737</v>
      </c>
      <c r="F1149" s="0" t="n">
        <f aca="false">IF(D1149&gt;=90000,1,0)</f>
        <v>1</v>
      </c>
      <c r="G1149" s="0" t="n">
        <f aca="false">IF(E1149&gt;=90000,1,0)</f>
        <v>0</v>
      </c>
      <c r="H1149" s="0" t="n">
        <f aca="false">IF(E1149&gt;=100000,1,0)</f>
        <v>0</v>
      </c>
      <c r="I1149" s="0" t="n">
        <f aca="false">Positions!$F$2*(G1149-Positions!$G$2)-Positions!$F$3*(H1149-Positions!$G$3)-Positions!$F$4*(F1149-Positions!$G$4)</f>
        <v>-5620</v>
      </c>
      <c r="J1149" s="0" t="n">
        <f aca="false">-I1149</f>
        <v>5620</v>
      </c>
    </row>
    <row r="1150" customFormat="false" ht="15" hidden="false" customHeight="false" outlineLevel="0" collapsed="false">
      <c r="B1150" s="0" t="n">
        <f aca="true">NORMSINV(RAND())</f>
        <v>-0.382946771131079</v>
      </c>
      <c r="C1150" s="0" t="n">
        <f aca="true">NORMSINV(RAND())</f>
        <v>0.486536370209327</v>
      </c>
      <c r="D1150" s="0" t="n">
        <f aca="false">$C$7*EXP($C$8*B1150)</f>
        <v>80757.8165585586</v>
      </c>
      <c r="E1150" s="0" t="n">
        <f aca="false">$C$7*EXP($C$8*B1150+$C$9*C1150)</f>
        <v>93476.2411306942</v>
      </c>
      <c r="F1150" s="0" t="n">
        <f aca="false">IF(D1150&gt;=90000,1,0)</f>
        <v>0</v>
      </c>
      <c r="G1150" s="0" t="n">
        <f aca="false">IF(E1150&gt;=90000,1,0)</f>
        <v>1</v>
      </c>
      <c r="H1150" s="0" t="n">
        <f aca="false">IF(E1150&gt;=100000,1,0)</f>
        <v>0</v>
      </c>
      <c r="I1150" s="0" t="n">
        <f aca="false">Positions!$F$2*(G1150-Positions!$G$2)-Positions!$F$3*(H1150-Positions!$G$3)-Positions!$F$4*(F1150-Positions!$G$4)</f>
        <v>8380</v>
      </c>
      <c r="J1150" s="0" t="n">
        <f aca="false">-I1150</f>
        <v>-8380</v>
      </c>
    </row>
    <row r="1151" customFormat="false" ht="15" hidden="false" customHeight="false" outlineLevel="0" collapsed="false">
      <c r="B1151" s="0" t="n">
        <f aca="true">NORMSINV(RAND())</f>
        <v>0.413659364533045</v>
      </c>
      <c r="C1151" s="0" t="n">
        <f aca="true">NORMSINV(RAND())</f>
        <v>0.113366186942498</v>
      </c>
      <c r="D1151" s="0" t="n">
        <f aca="false">$C$7*EXP($C$8*B1151)</f>
        <v>94285.9976203338</v>
      </c>
      <c r="E1151" s="0" t="n">
        <f aca="false">$C$7*EXP($C$8*B1151+$C$9*C1151)</f>
        <v>97554.4319792599</v>
      </c>
      <c r="F1151" s="0" t="n">
        <f aca="false">IF(D1151&gt;=90000,1,0)</f>
        <v>1</v>
      </c>
      <c r="G1151" s="0" t="n">
        <f aca="false">IF(E1151&gt;=90000,1,0)</f>
        <v>1</v>
      </c>
      <c r="H1151" s="0" t="n">
        <f aca="false">IF(E1151&gt;=100000,1,0)</f>
        <v>0</v>
      </c>
      <c r="I1151" s="0" t="n">
        <f aca="false">Positions!$F$2*(G1151-Positions!$G$2)-Positions!$F$3*(H1151-Positions!$G$3)-Positions!$F$4*(F1151-Positions!$G$4)</f>
        <v>4380</v>
      </c>
      <c r="J1151" s="0" t="n">
        <f aca="false">-I1151</f>
        <v>-4380</v>
      </c>
    </row>
    <row r="1152" customFormat="false" ht="15" hidden="false" customHeight="false" outlineLevel="0" collapsed="false">
      <c r="B1152" s="0" t="n">
        <f aca="true">NORMSINV(RAND())</f>
        <v>0.468528848469598</v>
      </c>
      <c r="C1152" s="0" t="n">
        <f aca="true">NORMSINV(RAND())</f>
        <v>0.70969137993387</v>
      </c>
      <c r="D1152" s="0" t="n">
        <f aca="false">$C$7*EXP($C$8*B1152)</f>
        <v>95297.2103519563</v>
      </c>
      <c r="E1152" s="0" t="n">
        <f aca="false">$C$7*EXP($C$8*B1152+$C$9*C1152)</f>
        <v>117958.555924821</v>
      </c>
      <c r="F1152" s="0" t="n">
        <f aca="false">IF(D1152&gt;=90000,1,0)</f>
        <v>1</v>
      </c>
      <c r="G1152" s="0" t="n">
        <f aca="false">IF(E1152&gt;=90000,1,0)</f>
        <v>1</v>
      </c>
      <c r="H1152" s="0" t="n">
        <f aca="false">IF(E1152&gt;=100000,1,0)</f>
        <v>1</v>
      </c>
      <c r="I1152" s="0" t="n">
        <f aca="false">Positions!$F$2*(G1152-Positions!$G$2)-Positions!$F$3*(H1152-Positions!$G$3)-Positions!$F$4*(F1152-Positions!$G$4)</f>
        <v>-1620</v>
      </c>
      <c r="J1152" s="0" t="n">
        <f aca="false">-I1152</f>
        <v>1620</v>
      </c>
    </row>
    <row r="1153" customFormat="false" ht="15" hidden="false" customHeight="false" outlineLevel="0" collapsed="false">
      <c r="B1153" s="0" t="n">
        <f aca="true">NORMSINV(RAND())</f>
        <v>-0.415934297609793</v>
      </c>
      <c r="C1153" s="0" t="n">
        <f aca="true">NORMSINV(RAND())</f>
        <v>0.0507212916074832</v>
      </c>
      <c r="D1153" s="0" t="n">
        <f aca="false">$C$7*EXP($C$8*B1153)</f>
        <v>80241.5330070175</v>
      </c>
      <c r="E1153" s="0" t="n">
        <f aca="false">$C$7*EXP($C$8*B1153+$C$9*C1153)</f>
        <v>81474.3330406074</v>
      </c>
      <c r="F1153" s="0" t="n">
        <f aca="false">IF(D1153&gt;=90000,1,0)</f>
        <v>0</v>
      </c>
      <c r="G1153" s="0" t="n">
        <f aca="false">IF(E1153&gt;=90000,1,0)</f>
        <v>0</v>
      </c>
      <c r="H1153" s="0" t="n">
        <f aca="false">IF(E1153&gt;=100000,1,0)</f>
        <v>0</v>
      </c>
      <c r="I1153" s="0" t="n">
        <f aca="false">Positions!$F$2*(G1153-Positions!$G$2)-Positions!$F$3*(H1153-Positions!$G$3)-Positions!$F$4*(F1153-Positions!$G$4)</f>
        <v>-1620</v>
      </c>
      <c r="J1153" s="0" t="n">
        <f aca="false">-I1153</f>
        <v>1620</v>
      </c>
    </row>
    <row r="1154" customFormat="false" ht="15" hidden="false" customHeight="false" outlineLevel="0" collapsed="false">
      <c r="B1154" s="0" t="n">
        <f aca="true">NORMSINV(RAND())</f>
        <v>0.0583141420066647</v>
      </c>
      <c r="C1154" s="0" t="n">
        <f aca="true">NORMSINV(RAND())</f>
        <v>-1.59651802093365</v>
      </c>
      <c r="D1154" s="0" t="n">
        <f aca="false">$C$7*EXP($C$8*B1154)</f>
        <v>87991.9808530862</v>
      </c>
      <c r="E1154" s="0" t="n">
        <f aca="false">$C$7*EXP($C$8*B1154+$C$9*C1154)</f>
        <v>54452.7483342587</v>
      </c>
      <c r="F1154" s="0" t="n">
        <f aca="false">IF(D1154&gt;=90000,1,0)</f>
        <v>0</v>
      </c>
      <c r="G1154" s="0" t="n">
        <f aca="false">IF(E1154&gt;=90000,1,0)</f>
        <v>0</v>
      </c>
      <c r="H1154" s="0" t="n">
        <f aca="false">IF(E1154&gt;=100000,1,0)</f>
        <v>0</v>
      </c>
      <c r="I1154" s="0" t="n">
        <f aca="false">Positions!$F$2*(G1154-Positions!$G$2)-Positions!$F$3*(H1154-Positions!$G$3)-Positions!$F$4*(F1154-Positions!$G$4)</f>
        <v>-1620</v>
      </c>
      <c r="J1154" s="0" t="n">
        <f aca="false">-I1154</f>
        <v>1620</v>
      </c>
    </row>
    <row r="1155" customFormat="false" ht="15" hidden="false" customHeight="false" outlineLevel="0" collapsed="false">
      <c r="B1155" s="0" t="n">
        <f aca="true">NORMSINV(RAND())</f>
        <v>-0.803890472383367</v>
      </c>
      <c r="C1155" s="0" t="n">
        <f aca="true">NORMSINV(RAND())</f>
        <v>0.540854367459187</v>
      </c>
      <c r="D1155" s="0" t="n">
        <f aca="false">$C$7*EXP($C$8*B1155)</f>
        <v>74411.7565582457</v>
      </c>
      <c r="E1155" s="0" t="n">
        <f aca="false">$C$7*EXP($C$8*B1155+$C$9*C1155)</f>
        <v>87548.6331689179</v>
      </c>
      <c r="F1155" s="0" t="n">
        <f aca="false">IF(D1155&gt;=90000,1,0)</f>
        <v>0</v>
      </c>
      <c r="G1155" s="0" t="n">
        <f aca="false">IF(E1155&gt;=90000,1,0)</f>
        <v>0</v>
      </c>
      <c r="H1155" s="0" t="n">
        <f aca="false">IF(E1155&gt;=100000,1,0)</f>
        <v>0</v>
      </c>
      <c r="I1155" s="0" t="n">
        <f aca="false">Positions!$F$2*(G1155-Positions!$G$2)-Positions!$F$3*(H1155-Positions!$G$3)-Positions!$F$4*(F1155-Positions!$G$4)</f>
        <v>-1620</v>
      </c>
      <c r="J1155" s="0" t="n">
        <f aca="false">-I1155</f>
        <v>1620</v>
      </c>
    </row>
    <row r="1156" customFormat="false" ht="15" hidden="false" customHeight="false" outlineLevel="0" collapsed="false">
      <c r="B1156" s="0" t="n">
        <f aca="true">NORMSINV(RAND())</f>
        <v>-0.639629121275297</v>
      </c>
      <c r="C1156" s="0" t="n">
        <f aca="true">NORMSINV(RAND())</f>
        <v>0.305182738464565</v>
      </c>
      <c r="D1156" s="0" t="n">
        <f aca="false">$C$7*EXP($C$8*B1156)</f>
        <v>76826.5285479901</v>
      </c>
      <c r="E1156" s="0" t="n">
        <f aca="false">$C$7*EXP($C$8*B1156+$C$9*C1156)</f>
        <v>84207.8167751448</v>
      </c>
      <c r="F1156" s="0" t="n">
        <f aca="false">IF(D1156&gt;=90000,1,0)</f>
        <v>0</v>
      </c>
      <c r="G1156" s="0" t="n">
        <f aca="false">IF(E1156&gt;=90000,1,0)</f>
        <v>0</v>
      </c>
      <c r="H1156" s="0" t="n">
        <f aca="false">IF(E1156&gt;=100000,1,0)</f>
        <v>0</v>
      </c>
      <c r="I1156" s="0" t="n">
        <f aca="false">Positions!$F$2*(G1156-Positions!$G$2)-Positions!$F$3*(H1156-Positions!$G$3)-Positions!$F$4*(F1156-Positions!$G$4)</f>
        <v>-1620</v>
      </c>
      <c r="J1156" s="0" t="n">
        <f aca="false">-I1156</f>
        <v>1620</v>
      </c>
    </row>
    <row r="1157" customFormat="false" ht="15" hidden="false" customHeight="false" outlineLevel="0" collapsed="false">
      <c r="B1157" s="0" t="n">
        <f aca="true">NORMSINV(RAND())</f>
        <v>0.0135432725571282</v>
      </c>
      <c r="C1157" s="0" t="n">
        <f aca="true">NORMSINV(RAND())</f>
        <v>1.7626494331026</v>
      </c>
      <c r="D1157" s="0" t="n">
        <f aca="false">$C$7*EXP($C$8*B1157)</f>
        <v>87229.382705043</v>
      </c>
      <c r="E1157" s="0" t="n">
        <f aca="false">$C$7*EXP($C$8*B1157+$C$9*C1157)</f>
        <v>148174.790809807</v>
      </c>
      <c r="F1157" s="0" t="n">
        <f aca="false">IF(D1157&gt;=90000,1,0)</f>
        <v>0</v>
      </c>
      <c r="G1157" s="0" t="n">
        <f aca="false">IF(E1157&gt;=90000,1,0)</f>
        <v>1</v>
      </c>
      <c r="H1157" s="0" t="n">
        <f aca="false">IF(E1157&gt;=100000,1,0)</f>
        <v>1</v>
      </c>
      <c r="I1157" s="0" t="n">
        <f aca="false">Positions!$F$2*(G1157-Positions!$G$2)-Positions!$F$3*(H1157-Positions!$G$3)-Positions!$F$4*(F1157-Positions!$G$4)</f>
        <v>2380</v>
      </c>
      <c r="J1157" s="0" t="n">
        <f aca="false">-I1157</f>
        <v>-2380</v>
      </c>
    </row>
    <row r="1158" customFormat="false" ht="15" hidden="false" customHeight="false" outlineLevel="0" collapsed="false">
      <c r="B1158" s="0" t="n">
        <f aca="true">NORMSINV(RAND())</f>
        <v>-0.595015815997657</v>
      </c>
      <c r="C1158" s="0" t="n">
        <f aca="true">NORMSINV(RAND())</f>
        <v>0.162751045141468</v>
      </c>
      <c r="D1158" s="0" t="n">
        <f aca="false">$C$7*EXP($C$8*B1158)</f>
        <v>77495.8062666378</v>
      </c>
      <c r="E1158" s="0" t="n">
        <f aca="false">$C$7*EXP($C$8*B1158+$C$9*C1158)</f>
        <v>81381.3953816639</v>
      </c>
      <c r="F1158" s="0" t="n">
        <f aca="false">IF(D1158&gt;=90000,1,0)</f>
        <v>0</v>
      </c>
      <c r="G1158" s="0" t="n">
        <f aca="false">IF(E1158&gt;=90000,1,0)</f>
        <v>0</v>
      </c>
      <c r="H1158" s="0" t="n">
        <f aca="false">IF(E1158&gt;=100000,1,0)</f>
        <v>0</v>
      </c>
      <c r="I1158" s="0" t="n">
        <f aca="false">Positions!$F$2*(G1158-Positions!$G$2)-Positions!$F$3*(H1158-Positions!$G$3)-Positions!$F$4*(F1158-Positions!$G$4)</f>
        <v>-1620</v>
      </c>
      <c r="J1158" s="0" t="n">
        <f aca="false">-I1158</f>
        <v>1620</v>
      </c>
    </row>
    <row r="1159" customFormat="false" ht="15" hidden="false" customHeight="false" outlineLevel="0" collapsed="false">
      <c r="B1159" s="0" t="n">
        <f aca="true">NORMSINV(RAND())</f>
        <v>-0.730350903375811</v>
      </c>
      <c r="C1159" s="0" t="n">
        <f aca="true">NORMSINV(RAND())</f>
        <v>-0.015046594657694</v>
      </c>
      <c r="D1159" s="0" t="n">
        <f aca="false">$C$7*EXP($C$8*B1159)</f>
        <v>75483.3176789728</v>
      </c>
      <c r="E1159" s="0" t="n">
        <f aca="false">$C$7*EXP($C$8*B1159+$C$9*C1159)</f>
        <v>75142.6777710022</v>
      </c>
      <c r="F1159" s="0" t="n">
        <f aca="false">IF(D1159&gt;=90000,1,0)</f>
        <v>0</v>
      </c>
      <c r="G1159" s="0" t="n">
        <f aca="false">IF(E1159&gt;=90000,1,0)</f>
        <v>0</v>
      </c>
      <c r="H1159" s="0" t="n">
        <f aca="false">IF(E1159&gt;=100000,1,0)</f>
        <v>0</v>
      </c>
      <c r="I1159" s="0" t="n">
        <f aca="false">Positions!$F$2*(G1159-Positions!$G$2)-Positions!$F$3*(H1159-Positions!$G$3)-Positions!$F$4*(F1159-Positions!$G$4)</f>
        <v>-1620</v>
      </c>
      <c r="J1159" s="0" t="n">
        <f aca="false">-I1159</f>
        <v>1620</v>
      </c>
    </row>
    <row r="1160" customFormat="false" ht="15" hidden="false" customHeight="false" outlineLevel="0" collapsed="false">
      <c r="B1160" s="0" t="n">
        <f aca="true">NORMSINV(RAND())</f>
        <v>1.36388509630845</v>
      </c>
      <c r="C1160" s="0" t="n">
        <f aca="true">NORMSINV(RAND())</f>
        <v>-0.684245894065356</v>
      </c>
      <c r="D1160" s="0" t="n">
        <f aca="false">$C$7*EXP($C$8*B1160)</f>
        <v>113417.725454647</v>
      </c>
      <c r="E1160" s="0" t="n">
        <f aca="false">$C$7*EXP($C$8*B1160+$C$9*C1160)</f>
        <v>92332.2774759171</v>
      </c>
      <c r="F1160" s="0" t="n">
        <f aca="false">IF(D1160&gt;=90000,1,0)</f>
        <v>1</v>
      </c>
      <c r="G1160" s="0" t="n">
        <f aca="false">IF(E1160&gt;=90000,1,0)</f>
        <v>1</v>
      </c>
      <c r="H1160" s="0" t="n">
        <f aca="false">IF(E1160&gt;=100000,1,0)</f>
        <v>0</v>
      </c>
      <c r="I1160" s="0" t="n">
        <f aca="false">Positions!$F$2*(G1160-Positions!$G$2)-Positions!$F$3*(H1160-Positions!$G$3)-Positions!$F$4*(F1160-Positions!$G$4)</f>
        <v>4380</v>
      </c>
      <c r="J1160" s="0" t="n">
        <f aca="false">-I1160</f>
        <v>-4380</v>
      </c>
    </row>
    <row r="1161" customFormat="false" ht="15" hidden="false" customHeight="false" outlineLevel="0" collapsed="false">
      <c r="B1161" s="0" t="n">
        <f aca="true">NORMSINV(RAND())</f>
        <v>0.311576892588097</v>
      </c>
      <c r="C1161" s="0" t="n">
        <f aca="true">NORMSINV(RAND())</f>
        <v>-0.747627059625747</v>
      </c>
      <c r="D1161" s="0" t="n">
        <f aca="false">$C$7*EXP($C$8*B1161)</f>
        <v>92433.1416411569</v>
      </c>
      <c r="E1161" s="0" t="n">
        <f aca="false">$C$7*EXP($C$8*B1161+$C$9*C1161)</f>
        <v>73828.8328009072</v>
      </c>
      <c r="F1161" s="0" t="n">
        <f aca="false">IF(D1161&gt;=90000,1,0)</f>
        <v>1</v>
      </c>
      <c r="G1161" s="0" t="n">
        <f aca="false">IF(E1161&gt;=90000,1,0)</f>
        <v>0</v>
      </c>
      <c r="H1161" s="0" t="n">
        <f aca="false">IF(E1161&gt;=100000,1,0)</f>
        <v>0</v>
      </c>
      <c r="I1161" s="0" t="n">
        <f aca="false">Positions!$F$2*(G1161-Positions!$G$2)-Positions!$F$3*(H1161-Positions!$G$3)-Positions!$F$4*(F1161-Positions!$G$4)</f>
        <v>-5620</v>
      </c>
      <c r="J1161" s="0" t="n">
        <f aca="false">-I1161</f>
        <v>5620</v>
      </c>
    </row>
    <row r="1162" customFormat="false" ht="15" hidden="false" customHeight="false" outlineLevel="0" collapsed="false">
      <c r="B1162" s="0" t="n">
        <f aca="true">NORMSINV(RAND())</f>
        <v>1.03350272027654</v>
      </c>
      <c r="C1162" s="0" t="n">
        <f aca="true">NORMSINV(RAND())</f>
        <v>-0.674398952433383</v>
      </c>
      <c r="D1162" s="0" t="n">
        <f aca="false">$C$7*EXP($C$8*B1162)</f>
        <v>106361.536542552</v>
      </c>
      <c r="E1162" s="0" t="n">
        <f aca="false">$C$7*EXP($C$8*B1162+$C$9*C1162)</f>
        <v>86844.5806365456</v>
      </c>
      <c r="F1162" s="0" t="n">
        <f aca="false">IF(D1162&gt;=90000,1,0)</f>
        <v>1</v>
      </c>
      <c r="G1162" s="0" t="n">
        <f aca="false">IF(E1162&gt;=90000,1,0)</f>
        <v>0</v>
      </c>
      <c r="H1162" s="0" t="n">
        <f aca="false">IF(E1162&gt;=100000,1,0)</f>
        <v>0</v>
      </c>
      <c r="I1162" s="0" t="n">
        <f aca="false">Positions!$F$2*(G1162-Positions!$G$2)-Positions!$F$3*(H1162-Positions!$G$3)-Positions!$F$4*(F1162-Positions!$G$4)</f>
        <v>-5620</v>
      </c>
      <c r="J1162" s="0" t="n">
        <f aca="false">-I1162</f>
        <v>5620</v>
      </c>
    </row>
    <row r="1163" customFormat="false" ht="15" hidden="false" customHeight="false" outlineLevel="0" collapsed="false">
      <c r="B1163" s="0" t="n">
        <f aca="true">NORMSINV(RAND())</f>
        <v>-0.105579373007186</v>
      </c>
      <c r="C1163" s="0" t="n">
        <f aca="true">NORMSINV(RAND())</f>
        <v>-0.0810171327966101</v>
      </c>
      <c r="D1163" s="0" t="n">
        <f aca="false">$C$7*EXP($C$8*B1163)</f>
        <v>85232.3573182778</v>
      </c>
      <c r="E1163" s="0" t="n">
        <f aca="false">$C$7*EXP($C$8*B1163+$C$9*C1163)</f>
        <v>83181.7057521236</v>
      </c>
      <c r="F1163" s="0" t="n">
        <f aca="false">IF(D1163&gt;=90000,1,0)</f>
        <v>0</v>
      </c>
      <c r="G1163" s="0" t="n">
        <f aca="false">IF(E1163&gt;=90000,1,0)</f>
        <v>0</v>
      </c>
      <c r="H1163" s="0" t="n">
        <f aca="false">IF(E1163&gt;=100000,1,0)</f>
        <v>0</v>
      </c>
      <c r="I1163" s="0" t="n">
        <f aca="false">Positions!$F$2*(G1163-Positions!$G$2)-Positions!$F$3*(H1163-Positions!$G$3)-Positions!$F$4*(F1163-Positions!$G$4)</f>
        <v>-1620</v>
      </c>
      <c r="J1163" s="0" t="n">
        <f aca="false">-I1163</f>
        <v>1620</v>
      </c>
    </row>
    <row r="1164" customFormat="false" ht="15" hidden="false" customHeight="false" outlineLevel="0" collapsed="false">
      <c r="B1164" s="0" t="n">
        <f aca="true">NORMSINV(RAND())</f>
        <v>-0.791730116874101</v>
      </c>
      <c r="C1164" s="0" t="n">
        <f aca="true">NORMSINV(RAND())</f>
        <v>-1.46589597804448</v>
      </c>
      <c r="D1164" s="0" t="n">
        <f aca="false">$C$7*EXP($C$8*B1164)</f>
        <v>74587.8921887405</v>
      </c>
      <c r="E1164" s="0" t="n">
        <f aca="false">$C$7*EXP($C$8*B1164+$C$9*C1164)</f>
        <v>48006.2272908898</v>
      </c>
      <c r="F1164" s="0" t="n">
        <f aca="false">IF(D1164&gt;=90000,1,0)</f>
        <v>0</v>
      </c>
      <c r="G1164" s="0" t="n">
        <f aca="false">IF(E1164&gt;=90000,1,0)</f>
        <v>0</v>
      </c>
      <c r="H1164" s="0" t="n">
        <f aca="false">IF(E1164&gt;=100000,1,0)</f>
        <v>0</v>
      </c>
      <c r="I1164" s="0" t="n">
        <f aca="false">Positions!$F$2*(G1164-Positions!$G$2)-Positions!$F$3*(H1164-Positions!$G$3)-Positions!$F$4*(F1164-Positions!$G$4)</f>
        <v>-1620</v>
      </c>
      <c r="J1164" s="0" t="n">
        <f aca="false">-I1164</f>
        <v>1620</v>
      </c>
    </row>
    <row r="1165" customFormat="false" ht="15" hidden="false" customHeight="false" outlineLevel="0" collapsed="false">
      <c r="B1165" s="0" t="n">
        <f aca="true">NORMSINV(RAND())</f>
        <v>-0.881753261100089</v>
      </c>
      <c r="C1165" s="0" t="n">
        <f aca="true">NORMSINV(RAND())</f>
        <v>-0.81569035392344</v>
      </c>
      <c r="D1165" s="0" t="n">
        <f aca="false">$C$7*EXP($C$8*B1165)</f>
        <v>73293.7758047103</v>
      </c>
      <c r="E1165" s="0" t="n">
        <f aca="false">$C$7*EXP($C$8*B1165+$C$9*C1165)</f>
        <v>57356.1262117458</v>
      </c>
      <c r="F1165" s="0" t="n">
        <f aca="false">IF(D1165&gt;=90000,1,0)</f>
        <v>0</v>
      </c>
      <c r="G1165" s="0" t="n">
        <f aca="false">IF(E1165&gt;=90000,1,0)</f>
        <v>0</v>
      </c>
      <c r="H1165" s="0" t="n">
        <f aca="false">IF(E1165&gt;=100000,1,0)</f>
        <v>0</v>
      </c>
      <c r="I1165" s="0" t="n">
        <f aca="false">Positions!$F$2*(G1165-Positions!$G$2)-Positions!$F$3*(H1165-Positions!$G$3)-Positions!$F$4*(F1165-Positions!$G$4)</f>
        <v>-1620</v>
      </c>
      <c r="J1165" s="0" t="n">
        <f aca="false">-I1165</f>
        <v>1620</v>
      </c>
    </row>
    <row r="1166" customFormat="false" ht="15" hidden="false" customHeight="false" outlineLevel="0" collapsed="false">
      <c r="B1166" s="0" t="n">
        <f aca="true">NORMSINV(RAND())</f>
        <v>-0.31320829660612</v>
      </c>
      <c r="C1166" s="0" t="n">
        <f aca="true">NORMSINV(RAND())</f>
        <v>-0.751859520404693</v>
      </c>
      <c r="D1166" s="0" t="n">
        <f aca="false">$C$7*EXP($C$8*B1166)</f>
        <v>81860.2451664419</v>
      </c>
      <c r="E1166" s="0" t="n">
        <f aca="false">$C$7*EXP($C$8*B1166+$C$9*C1166)</f>
        <v>65300.8429048566</v>
      </c>
      <c r="F1166" s="0" t="n">
        <f aca="false">IF(D1166&gt;=90000,1,0)</f>
        <v>0</v>
      </c>
      <c r="G1166" s="0" t="n">
        <f aca="false">IF(E1166&gt;=90000,1,0)</f>
        <v>0</v>
      </c>
      <c r="H1166" s="0" t="n">
        <f aca="false">IF(E1166&gt;=100000,1,0)</f>
        <v>0</v>
      </c>
      <c r="I1166" s="0" t="n">
        <f aca="false">Positions!$F$2*(G1166-Positions!$G$2)-Positions!$F$3*(H1166-Positions!$G$3)-Positions!$F$4*(F1166-Positions!$G$4)</f>
        <v>-1620</v>
      </c>
      <c r="J1166" s="0" t="n">
        <f aca="false">-I1166</f>
        <v>1620</v>
      </c>
    </row>
    <row r="1167" customFormat="false" ht="15" hidden="false" customHeight="false" outlineLevel="0" collapsed="false">
      <c r="B1167" s="0" t="n">
        <f aca="true">NORMSINV(RAND())</f>
        <v>-2.40302088206651</v>
      </c>
      <c r="C1167" s="0" t="n">
        <f aca="true">NORMSINV(RAND())</f>
        <v>-0.362596624335435</v>
      </c>
      <c r="D1167" s="0" t="n">
        <f aca="false">$C$7*EXP($C$8*B1167)</f>
        <v>54527.6254245583</v>
      </c>
      <c r="E1167" s="0" t="n">
        <f aca="false">$C$7*EXP($C$8*B1167+$C$9*C1167)</f>
        <v>48896.7598533266</v>
      </c>
      <c r="F1167" s="0" t="n">
        <f aca="false">IF(D1167&gt;=90000,1,0)</f>
        <v>0</v>
      </c>
      <c r="G1167" s="0" t="n">
        <f aca="false">IF(E1167&gt;=90000,1,0)</f>
        <v>0</v>
      </c>
      <c r="H1167" s="0" t="n">
        <f aca="false">IF(E1167&gt;=100000,1,0)</f>
        <v>0</v>
      </c>
      <c r="I1167" s="0" t="n">
        <f aca="false">Positions!$F$2*(G1167-Positions!$G$2)-Positions!$F$3*(H1167-Positions!$G$3)-Positions!$F$4*(F1167-Positions!$G$4)</f>
        <v>-1620</v>
      </c>
      <c r="J1167" s="0" t="n">
        <f aca="false">-I1167</f>
        <v>1620</v>
      </c>
    </row>
    <row r="1168" customFormat="false" ht="15" hidden="false" customHeight="false" outlineLevel="0" collapsed="false">
      <c r="B1168" s="0" t="n">
        <f aca="true">NORMSINV(RAND())</f>
        <v>1.10302954218987</v>
      </c>
      <c r="C1168" s="0" t="n">
        <f aca="true">NORMSINV(RAND())</f>
        <v>-0.825819718628309</v>
      </c>
      <c r="D1168" s="0" t="n">
        <f aca="false">$C$7*EXP($C$8*B1168)</f>
        <v>107809.046260039</v>
      </c>
      <c r="E1168" s="0" t="n">
        <f aca="false">$C$7*EXP($C$8*B1168+$C$9*C1168)</f>
        <v>84109.5956953352</v>
      </c>
      <c r="F1168" s="0" t="n">
        <f aca="false">IF(D1168&gt;=90000,1,0)</f>
        <v>1</v>
      </c>
      <c r="G1168" s="0" t="n">
        <f aca="false">IF(E1168&gt;=90000,1,0)</f>
        <v>0</v>
      </c>
      <c r="H1168" s="0" t="n">
        <f aca="false">IF(E1168&gt;=100000,1,0)</f>
        <v>0</v>
      </c>
      <c r="I1168" s="0" t="n">
        <f aca="false">Positions!$F$2*(G1168-Positions!$G$2)-Positions!$F$3*(H1168-Positions!$G$3)-Positions!$F$4*(F1168-Positions!$G$4)</f>
        <v>-5620</v>
      </c>
      <c r="J1168" s="0" t="n">
        <f aca="false">-I1168</f>
        <v>5620</v>
      </c>
    </row>
    <row r="1169" customFormat="false" ht="15" hidden="false" customHeight="false" outlineLevel="0" collapsed="false">
      <c r="B1169" s="0" t="n">
        <f aca="true">NORMSINV(RAND())</f>
        <v>-0.0128150906081303</v>
      </c>
      <c r="C1169" s="0" t="n">
        <f aca="true">NORMSINV(RAND())</f>
        <v>-1.76367457108913</v>
      </c>
      <c r="D1169" s="0" t="n">
        <f aca="false">$C$7*EXP($C$8*B1169)</f>
        <v>86783.5059747185</v>
      </c>
      <c r="E1169" s="0" t="n">
        <f aca="false">$C$7*EXP($C$8*B1169+$C$9*C1169)</f>
        <v>51073.0550804679</v>
      </c>
      <c r="F1169" s="0" t="n">
        <f aca="false">IF(D1169&gt;=90000,1,0)</f>
        <v>0</v>
      </c>
      <c r="G1169" s="0" t="n">
        <f aca="false">IF(E1169&gt;=90000,1,0)</f>
        <v>0</v>
      </c>
      <c r="H1169" s="0" t="n">
        <f aca="false">IF(E1169&gt;=100000,1,0)</f>
        <v>0</v>
      </c>
      <c r="I1169" s="0" t="n">
        <f aca="false">Positions!$F$2*(G1169-Positions!$G$2)-Positions!$F$3*(H1169-Positions!$G$3)-Positions!$F$4*(F1169-Positions!$G$4)</f>
        <v>-1620</v>
      </c>
      <c r="J1169" s="0" t="n">
        <f aca="false">-I1169</f>
        <v>1620</v>
      </c>
    </row>
    <row r="1170" customFormat="false" ht="15" hidden="false" customHeight="false" outlineLevel="0" collapsed="false">
      <c r="B1170" s="0" t="n">
        <f aca="true">NORMSINV(RAND())</f>
        <v>-1.26770307615888</v>
      </c>
      <c r="C1170" s="0" t="n">
        <f aca="true">NORMSINV(RAND())</f>
        <v>0.228856529556931</v>
      </c>
      <c r="D1170" s="0" t="n">
        <f aca="false">$C$7*EXP($C$8*B1170)</f>
        <v>67995.2922444212</v>
      </c>
      <c r="E1170" s="0" t="n">
        <f aca="false">$C$7*EXP($C$8*B1170+$C$9*C1170)</f>
        <v>72837.6219559664</v>
      </c>
      <c r="F1170" s="0" t="n">
        <f aca="false">IF(D1170&gt;=90000,1,0)</f>
        <v>0</v>
      </c>
      <c r="G1170" s="0" t="n">
        <f aca="false">IF(E1170&gt;=90000,1,0)</f>
        <v>0</v>
      </c>
      <c r="H1170" s="0" t="n">
        <f aca="false">IF(E1170&gt;=100000,1,0)</f>
        <v>0</v>
      </c>
      <c r="I1170" s="0" t="n">
        <f aca="false">Positions!$F$2*(G1170-Positions!$G$2)-Positions!$F$3*(H1170-Positions!$G$3)-Positions!$F$4*(F1170-Positions!$G$4)</f>
        <v>-1620</v>
      </c>
      <c r="J1170" s="0" t="n">
        <f aca="false">-I1170</f>
        <v>1620</v>
      </c>
    </row>
    <row r="1171" customFormat="false" ht="15" hidden="false" customHeight="false" outlineLevel="0" collapsed="false">
      <c r="B1171" s="0" t="n">
        <f aca="true">NORMSINV(RAND())</f>
        <v>-0.441451091605252</v>
      </c>
      <c r="C1171" s="0" t="n">
        <f aca="true">NORMSINV(RAND())</f>
        <v>0.535415132277509</v>
      </c>
      <c r="D1171" s="0" t="n">
        <f aca="false">$C$7*EXP($C$8*B1171)</f>
        <v>79844.4380281214</v>
      </c>
      <c r="E1171" s="0" t="n">
        <f aca="false">$C$7*EXP($C$8*B1171+$C$9*C1171)</f>
        <v>93786.9466802819</v>
      </c>
      <c r="F1171" s="0" t="n">
        <f aca="false">IF(D1171&gt;=90000,1,0)</f>
        <v>0</v>
      </c>
      <c r="G1171" s="0" t="n">
        <f aca="false">IF(E1171&gt;=90000,1,0)</f>
        <v>1</v>
      </c>
      <c r="H1171" s="0" t="n">
        <f aca="false">IF(E1171&gt;=100000,1,0)</f>
        <v>0</v>
      </c>
      <c r="I1171" s="0" t="n">
        <f aca="false">Positions!$F$2*(G1171-Positions!$G$2)-Positions!$F$3*(H1171-Positions!$G$3)-Positions!$F$4*(F1171-Positions!$G$4)</f>
        <v>8380</v>
      </c>
      <c r="J1171" s="0" t="n">
        <f aca="false">-I1171</f>
        <v>-8380</v>
      </c>
    </row>
    <row r="1172" customFormat="false" ht="15" hidden="false" customHeight="false" outlineLevel="0" collapsed="false">
      <c r="B1172" s="0" t="n">
        <f aca="true">NORMSINV(RAND())</f>
        <v>-1.1742671122694</v>
      </c>
      <c r="C1172" s="0" t="n">
        <f aca="true">NORMSINV(RAND())</f>
        <v>-1.62287514309478</v>
      </c>
      <c r="D1172" s="0" t="n">
        <f aca="false">$C$7*EXP($C$8*B1172)</f>
        <v>69241.7842261726</v>
      </c>
      <c r="E1172" s="0" t="n">
        <f aca="false">$C$7*EXP($C$8*B1172+$C$9*C1172)</f>
        <v>42511.2693715264</v>
      </c>
      <c r="F1172" s="0" t="n">
        <f aca="false">IF(D1172&gt;=90000,1,0)</f>
        <v>0</v>
      </c>
      <c r="G1172" s="0" t="n">
        <f aca="false">IF(E1172&gt;=90000,1,0)</f>
        <v>0</v>
      </c>
      <c r="H1172" s="0" t="n">
        <f aca="false">IF(E1172&gt;=100000,1,0)</f>
        <v>0</v>
      </c>
      <c r="I1172" s="0" t="n">
        <f aca="false">Positions!$F$2*(G1172-Positions!$G$2)-Positions!$F$3*(H1172-Positions!$G$3)-Positions!$F$4*(F1172-Positions!$G$4)</f>
        <v>-1620</v>
      </c>
      <c r="J1172" s="0" t="n">
        <f aca="false">-I1172</f>
        <v>1620</v>
      </c>
    </row>
    <row r="1173" customFormat="false" ht="15" hidden="false" customHeight="false" outlineLevel="0" collapsed="false">
      <c r="B1173" s="0" t="n">
        <f aca="true">NORMSINV(RAND())</f>
        <v>0.24298442517284</v>
      </c>
      <c r="C1173" s="0" t="n">
        <f aca="true">NORMSINV(RAND())</f>
        <v>0.918797664592949</v>
      </c>
      <c r="D1173" s="0" t="n">
        <f aca="false">$C$7*EXP($C$8*B1173)</f>
        <v>91208.6455471592</v>
      </c>
      <c r="E1173" s="0" t="n">
        <f aca="false">$C$7*EXP($C$8*B1173+$C$9*C1173)</f>
        <v>120221.962059347</v>
      </c>
      <c r="F1173" s="0" t="n">
        <f aca="false">IF(D1173&gt;=90000,1,0)</f>
        <v>1</v>
      </c>
      <c r="G1173" s="0" t="n">
        <f aca="false">IF(E1173&gt;=90000,1,0)</f>
        <v>1</v>
      </c>
      <c r="H1173" s="0" t="n">
        <f aca="false">IF(E1173&gt;=100000,1,0)</f>
        <v>1</v>
      </c>
      <c r="I1173" s="0" t="n">
        <f aca="false">Positions!$F$2*(G1173-Positions!$G$2)-Positions!$F$3*(H1173-Positions!$G$3)-Positions!$F$4*(F1173-Positions!$G$4)</f>
        <v>-1620</v>
      </c>
      <c r="J1173" s="0" t="n">
        <f aca="false">-I1173</f>
        <v>1620</v>
      </c>
    </row>
    <row r="1174" customFormat="false" ht="15" hidden="false" customHeight="false" outlineLevel="0" collapsed="false">
      <c r="B1174" s="0" t="n">
        <f aca="true">NORMSINV(RAND())</f>
        <v>-0.631716493188786</v>
      </c>
      <c r="C1174" s="0" t="n">
        <f aca="true">NORMSINV(RAND())</f>
        <v>0.0526168998412839</v>
      </c>
      <c r="D1174" s="0" t="n">
        <f aca="false">$C$7*EXP($C$8*B1174)</f>
        <v>76944.8087242663</v>
      </c>
      <c r="E1174" s="0" t="n">
        <f aca="false">$C$7*EXP($C$8*B1174+$C$9*C1174)</f>
        <v>78171.4900430227</v>
      </c>
      <c r="F1174" s="0" t="n">
        <f aca="false">IF(D1174&gt;=90000,1,0)</f>
        <v>0</v>
      </c>
      <c r="G1174" s="0" t="n">
        <f aca="false">IF(E1174&gt;=90000,1,0)</f>
        <v>0</v>
      </c>
      <c r="H1174" s="0" t="n">
        <f aca="false">IF(E1174&gt;=100000,1,0)</f>
        <v>0</v>
      </c>
      <c r="I1174" s="0" t="n">
        <f aca="false">Positions!$F$2*(G1174-Positions!$G$2)-Positions!$F$3*(H1174-Positions!$G$3)-Positions!$F$4*(F1174-Positions!$G$4)</f>
        <v>-1620</v>
      </c>
      <c r="J1174" s="0" t="n">
        <f aca="false">-I1174</f>
        <v>1620</v>
      </c>
    </row>
    <row r="1175" customFormat="false" ht="15" hidden="false" customHeight="false" outlineLevel="0" collapsed="false">
      <c r="B1175" s="0" t="n">
        <f aca="true">NORMSINV(RAND())</f>
        <v>0.388855827291707</v>
      </c>
      <c r="C1175" s="0" t="n">
        <f aca="true">NORMSINV(RAND())</f>
        <v>-1.56231941621246</v>
      </c>
      <c r="D1175" s="0" t="n">
        <f aca="false">$C$7*EXP($C$8*B1175)</f>
        <v>93832.4112672754</v>
      </c>
      <c r="E1175" s="0" t="n">
        <f aca="false">$C$7*EXP($C$8*B1175+$C$9*C1175)</f>
        <v>58667.038899921</v>
      </c>
      <c r="F1175" s="0" t="n">
        <f aca="false">IF(D1175&gt;=90000,1,0)</f>
        <v>1</v>
      </c>
      <c r="G1175" s="0" t="n">
        <f aca="false">IF(E1175&gt;=90000,1,0)</f>
        <v>0</v>
      </c>
      <c r="H1175" s="0" t="n">
        <f aca="false">IF(E1175&gt;=100000,1,0)</f>
        <v>0</v>
      </c>
      <c r="I1175" s="0" t="n">
        <f aca="false">Positions!$F$2*(G1175-Positions!$G$2)-Positions!$F$3*(H1175-Positions!$G$3)-Positions!$F$4*(F1175-Positions!$G$4)</f>
        <v>-5620</v>
      </c>
      <c r="J1175" s="0" t="n">
        <f aca="false">-I1175</f>
        <v>5620</v>
      </c>
    </row>
    <row r="1176" customFormat="false" ht="15" hidden="false" customHeight="false" outlineLevel="0" collapsed="false">
      <c r="B1176" s="0" t="n">
        <f aca="true">NORMSINV(RAND())</f>
        <v>0.8541385061622</v>
      </c>
      <c r="C1176" s="0" t="n">
        <f aca="true">NORMSINV(RAND())</f>
        <v>-2.57027758582917</v>
      </c>
      <c r="D1176" s="0" t="n">
        <f aca="false">$C$7*EXP($C$8*B1176)</f>
        <v>102716.382684578</v>
      </c>
      <c r="E1176" s="0" t="n">
        <f aca="false">$C$7*EXP($C$8*B1176+$C$9*C1176)</f>
        <v>47434.4008033601</v>
      </c>
      <c r="F1176" s="0" t="n">
        <f aca="false">IF(D1176&gt;=90000,1,0)</f>
        <v>1</v>
      </c>
      <c r="G1176" s="0" t="n">
        <f aca="false">IF(E1176&gt;=90000,1,0)</f>
        <v>0</v>
      </c>
      <c r="H1176" s="0" t="n">
        <f aca="false">IF(E1176&gt;=100000,1,0)</f>
        <v>0</v>
      </c>
      <c r="I1176" s="0" t="n">
        <f aca="false">Positions!$F$2*(G1176-Positions!$G$2)-Positions!$F$3*(H1176-Positions!$G$3)-Positions!$F$4*(F1176-Positions!$G$4)</f>
        <v>-5620</v>
      </c>
      <c r="J1176" s="0" t="n">
        <f aca="false">-I1176</f>
        <v>5620</v>
      </c>
    </row>
    <row r="1177" customFormat="false" ht="15" hidden="false" customHeight="false" outlineLevel="0" collapsed="false">
      <c r="B1177" s="0" t="n">
        <f aca="true">NORMSINV(RAND())</f>
        <v>-0.476442649034632</v>
      </c>
      <c r="C1177" s="0" t="n">
        <f aca="true">NORMSINV(RAND())</f>
        <v>-2.89210124110763</v>
      </c>
      <c r="D1177" s="0" t="n">
        <f aca="false">$C$7*EXP($C$8*B1177)</f>
        <v>79303.0889563058</v>
      </c>
      <c r="E1177" s="0" t="n">
        <f aca="false">$C$7*EXP($C$8*B1177+$C$9*C1177)</f>
        <v>33245.2925420079</v>
      </c>
      <c r="F1177" s="0" t="n">
        <f aca="false">IF(D1177&gt;=90000,1,0)</f>
        <v>0</v>
      </c>
      <c r="G1177" s="0" t="n">
        <f aca="false">IF(E1177&gt;=90000,1,0)</f>
        <v>0</v>
      </c>
      <c r="H1177" s="0" t="n">
        <f aca="false">IF(E1177&gt;=100000,1,0)</f>
        <v>0</v>
      </c>
      <c r="I1177" s="0" t="n">
        <f aca="false">Positions!$F$2*(G1177-Positions!$G$2)-Positions!$F$3*(H1177-Positions!$G$3)-Positions!$F$4*(F1177-Positions!$G$4)</f>
        <v>-1620</v>
      </c>
      <c r="J1177" s="0" t="n">
        <f aca="false">-I1177</f>
        <v>1620</v>
      </c>
    </row>
    <row r="1178" customFormat="false" ht="15" hidden="false" customHeight="false" outlineLevel="0" collapsed="false">
      <c r="B1178" s="0" t="n">
        <f aca="true">NORMSINV(RAND())</f>
        <v>-0.441472710061015</v>
      </c>
      <c r="C1178" s="0" t="n">
        <f aca="true">NORMSINV(RAND())</f>
        <v>0.204940687315702</v>
      </c>
      <c r="D1178" s="0" t="n">
        <f aca="false">$C$7*EXP($C$8*B1178)</f>
        <v>79844.1024340159</v>
      </c>
      <c r="E1178" s="0" t="n">
        <f aca="false">$C$7*EXP($C$8*B1178+$C$9*C1178)</f>
        <v>84917.5734395272</v>
      </c>
      <c r="F1178" s="0" t="n">
        <f aca="false">IF(D1178&gt;=90000,1,0)</f>
        <v>0</v>
      </c>
      <c r="G1178" s="0" t="n">
        <f aca="false">IF(E1178&gt;=90000,1,0)</f>
        <v>0</v>
      </c>
      <c r="H1178" s="0" t="n">
        <f aca="false">IF(E1178&gt;=100000,1,0)</f>
        <v>0</v>
      </c>
      <c r="I1178" s="0" t="n">
        <f aca="false">Positions!$F$2*(G1178-Positions!$G$2)-Positions!$F$3*(H1178-Positions!$G$3)-Positions!$F$4*(F1178-Positions!$G$4)</f>
        <v>-1620</v>
      </c>
      <c r="J1178" s="0" t="n">
        <f aca="false">-I1178</f>
        <v>1620</v>
      </c>
    </row>
    <row r="1179" customFormat="false" ht="15" hidden="false" customHeight="false" outlineLevel="0" collapsed="false">
      <c r="B1179" s="0" t="n">
        <f aca="true">NORMSINV(RAND())</f>
        <v>0.807989324273973</v>
      </c>
      <c r="C1179" s="0" t="n">
        <f aca="true">NORMSINV(RAND())</f>
        <v>0.364663101768081</v>
      </c>
      <c r="D1179" s="0" t="n">
        <f aca="false">$C$7*EXP($C$8*B1179)</f>
        <v>101798.88972122</v>
      </c>
      <c r="E1179" s="0" t="n">
        <f aca="false">$C$7*EXP($C$8*B1179+$C$9*C1179)</f>
        <v>113592.41192438</v>
      </c>
      <c r="F1179" s="0" t="n">
        <f aca="false">IF(D1179&gt;=90000,1,0)</f>
        <v>1</v>
      </c>
      <c r="G1179" s="0" t="n">
        <f aca="false">IF(E1179&gt;=90000,1,0)</f>
        <v>1</v>
      </c>
      <c r="H1179" s="0" t="n">
        <f aca="false">IF(E1179&gt;=100000,1,0)</f>
        <v>1</v>
      </c>
      <c r="I1179" s="0" t="n">
        <f aca="false">Positions!$F$2*(G1179-Positions!$G$2)-Positions!$F$3*(H1179-Positions!$G$3)-Positions!$F$4*(F1179-Positions!$G$4)</f>
        <v>-1620</v>
      </c>
      <c r="J1179" s="0" t="n">
        <f aca="false">-I1179</f>
        <v>1620</v>
      </c>
    </row>
    <row r="1180" customFormat="false" ht="15" hidden="false" customHeight="false" outlineLevel="0" collapsed="false">
      <c r="B1180" s="0" t="n">
        <f aca="true">NORMSINV(RAND())</f>
        <v>-1.63393138338821</v>
      </c>
      <c r="C1180" s="0" t="n">
        <f aca="true">NORMSINV(RAND())</f>
        <v>0.712885415269816</v>
      </c>
      <c r="D1180" s="0" t="n">
        <f aca="false">$C$7*EXP($C$8*B1180)</f>
        <v>63322.1728757374</v>
      </c>
      <c r="E1180" s="0" t="n">
        <f aca="false">$C$7*EXP($C$8*B1180+$C$9*C1180)</f>
        <v>78455.2563249737</v>
      </c>
      <c r="F1180" s="0" t="n">
        <f aca="false">IF(D1180&gt;=90000,1,0)</f>
        <v>0</v>
      </c>
      <c r="G1180" s="0" t="n">
        <f aca="false">IF(E1180&gt;=90000,1,0)</f>
        <v>0</v>
      </c>
      <c r="H1180" s="0" t="n">
        <f aca="false">IF(E1180&gt;=100000,1,0)</f>
        <v>0</v>
      </c>
      <c r="I1180" s="0" t="n">
        <f aca="false">Positions!$F$2*(G1180-Positions!$G$2)-Positions!$F$3*(H1180-Positions!$G$3)-Positions!$F$4*(F1180-Positions!$G$4)</f>
        <v>-1620</v>
      </c>
      <c r="J1180" s="0" t="n">
        <f aca="false">-I1180</f>
        <v>1620</v>
      </c>
    </row>
    <row r="1181" customFormat="false" ht="15" hidden="false" customHeight="false" outlineLevel="0" collapsed="false">
      <c r="B1181" s="0" t="n">
        <f aca="true">NORMSINV(RAND())</f>
        <v>0.152211175688147</v>
      </c>
      <c r="C1181" s="0" t="n">
        <f aca="true">NORMSINV(RAND())</f>
        <v>0.80441753147074</v>
      </c>
      <c r="D1181" s="0" t="n">
        <f aca="false">$C$7*EXP($C$8*B1181)</f>
        <v>89613.0855574663</v>
      </c>
      <c r="E1181" s="0" t="n">
        <f aca="false">$C$7*EXP($C$8*B1181+$C$9*C1181)</f>
        <v>114126.648301357</v>
      </c>
      <c r="F1181" s="0" t="n">
        <f aca="false">IF(D1181&gt;=90000,1,0)</f>
        <v>0</v>
      </c>
      <c r="G1181" s="0" t="n">
        <f aca="false">IF(E1181&gt;=90000,1,0)</f>
        <v>1</v>
      </c>
      <c r="H1181" s="0" t="n">
        <f aca="false">IF(E1181&gt;=100000,1,0)</f>
        <v>1</v>
      </c>
      <c r="I1181" s="0" t="n">
        <f aca="false">Positions!$F$2*(G1181-Positions!$G$2)-Positions!$F$3*(H1181-Positions!$G$3)-Positions!$F$4*(F1181-Positions!$G$4)</f>
        <v>2380</v>
      </c>
      <c r="J1181" s="0" t="n">
        <f aca="false">-I1181</f>
        <v>-2380</v>
      </c>
    </row>
    <row r="1182" customFormat="false" ht="15" hidden="false" customHeight="false" outlineLevel="0" collapsed="false">
      <c r="B1182" s="0" t="n">
        <f aca="true">NORMSINV(RAND())</f>
        <v>0.0446467515617106</v>
      </c>
      <c r="C1182" s="0" t="n">
        <f aca="true">NORMSINV(RAND())</f>
        <v>-1.79074887910433</v>
      </c>
      <c r="D1182" s="0" t="n">
        <f aca="false">$C$7*EXP($C$8*B1182)</f>
        <v>87758.4750327007</v>
      </c>
      <c r="E1182" s="0" t="n">
        <f aca="false">$C$7*EXP($C$8*B1182+$C$9*C1182)</f>
        <v>51228.2121322428</v>
      </c>
      <c r="F1182" s="0" t="n">
        <f aca="false">IF(D1182&gt;=90000,1,0)</f>
        <v>0</v>
      </c>
      <c r="G1182" s="0" t="n">
        <f aca="false">IF(E1182&gt;=90000,1,0)</f>
        <v>0</v>
      </c>
      <c r="H1182" s="0" t="n">
        <f aca="false">IF(E1182&gt;=100000,1,0)</f>
        <v>0</v>
      </c>
      <c r="I1182" s="0" t="n">
        <f aca="false">Positions!$F$2*(G1182-Positions!$G$2)-Positions!$F$3*(H1182-Positions!$G$3)-Positions!$F$4*(F1182-Positions!$G$4)</f>
        <v>-1620</v>
      </c>
      <c r="J1182" s="0" t="n">
        <f aca="false">-I1182</f>
        <v>1620</v>
      </c>
    </row>
    <row r="1183" customFormat="false" ht="15" hidden="false" customHeight="false" outlineLevel="0" collapsed="false">
      <c r="B1183" s="0" t="n">
        <f aca="true">NORMSINV(RAND())</f>
        <v>-1.43042236382334</v>
      </c>
      <c r="C1183" s="0" t="n">
        <f aca="true">NORMSINV(RAND())</f>
        <v>-1.64345432179566</v>
      </c>
      <c r="D1183" s="0" t="n">
        <f aca="false">$C$7*EXP($C$8*B1183)</f>
        <v>65877.8471077985</v>
      </c>
      <c r="E1183" s="0" t="n">
        <f aca="false">$C$7*EXP($C$8*B1183+$C$9*C1183)</f>
        <v>40196.5367233737</v>
      </c>
      <c r="F1183" s="0" t="n">
        <f aca="false">IF(D1183&gt;=90000,1,0)</f>
        <v>0</v>
      </c>
      <c r="G1183" s="0" t="n">
        <f aca="false">IF(E1183&gt;=90000,1,0)</f>
        <v>0</v>
      </c>
      <c r="H1183" s="0" t="n">
        <f aca="false">IF(E1183&gt;=100000,1,0)</f>
        <v>0</v>
      </c>
      <c r="I1183" s="0" t="n">
        <f aca="false">Positions!$F$2*(G1183-Positions!$G$2)-Positions!$F$3*(H1183-Positions!$G$3)-Positions!$F$4*(F1183-Positions!$G$4)</f>
        <v>-1620</v>
      </c>
      <c r="J1183" s="0" t="n">
        <f aca="false">-I1183</f>
        <v>1620</v>
      </c>
    </row>
    <row r="1184" customFormat="false" ht="15" hidden="false" customHeight="false" outlineLevel="0" collapsed="false">
      <c r="B1184" s="0" t="n">
        <f aca="true">NORMSINV(RAND())</f>
        <v>-0.149288474523444</v>
      </c>
      <c r="C1184" s="0" t="n">
        <f aca="true">NORMSINV(RAND())</f>
        <v>0.84217828027202</v>
      </c>
      <c r="D1184" s="0" t="n">
        <f aca="false">$C$7*EXP($C$8*B1184)</f>
        <v>84511.1198763695</v>
      </c>
      <c r="E1184" s="0" t="n">
        <f aca="false">$C$7*EXP($C$8*B1184+$C$9*C1184)</f>
        <v>108857.687361359</v>
      </c>
      <c r="F1184" s="0" t="n">
        <f aca="false">IF(D1184&gt;=90000,1,0)</f>
        <v>0</v>
      </c>
      <c r="G1184" s="0" t="n">
        <f aca="false">IF(E1184&gt;=90000,1,0)</f>
        <v>1</v>
      </c>
      <c r="H1184" s="0" t="n">
        <f aca="false">IF(E1184&gt;=100000,1,0)</f>
        <v>1</v>
      </c>
      <c r="I1184" s="0" t="n">
        <f aca="false">Positions!$F$2*(G1184-Positions!$G$2)-Positions!$F$3*(H1184-Positions!$G$3)-Positions!$F$4*(F1184-Positions!$G$4)</f>
        <v>2380</v>
      </c>
      <c r="J1184" s="0" t="n">
        <f aca="false">-I1184</f>
        <v>-2380</v>
      </c>
    </row>
    <row r="1185" customFormat="false" ht="15" hidden="false" customHeight="false" outlineLevel="0" collapsed="false">
      <c r="B1185" s="0" t="n">
        <f aca="true">NORMSINV(RAND())</f>
        <v>0.531931021372602</v>
      </c>
      <c r="C1185" s="0" t="n">
        <f aca="true">NORMSINV(RAND())</f>
        <v>-0.612319064455285</v>
      </c>
      <c r="D1185" s="0" t="n">
        <f aca="false">$C$7*EXP($C$8*B1185)</f>
        <v>96479.1892090628</v>
      </c>
      <c r="E1185" s="0" t="n">
        <f aca="false">$C$7*EXP($C$8*B1185+$C$9*C1185)</f>
        <v>80259.4558605297</v>
      </c>
      <c r="F1185" s="0" t="n">
        <f aca="false">IF(D1185&gt;=90000,1,0)</f>
        <v>1</v>
      </c>
      <c r="G1185" s="0" t="n">
        <f aca="false">IF(E1185&gt;=90000,1,0)</f>
        <v>0</v>
      </c>
      <c r="H1185" s="0" t="n">
        <f aca="false">IF(E1185&gt;=100000,1,0)</f>
        <v>0</v>
      </c>
      <c r="I1185" s="0" t="n">
        <f aca="false">Positions!$F$2*(G1185-Positions!$G$2)-Positions!$F$3*(H1185-Positions!$G$3)-Positions!$F$4*(F1185-Positions!$G$4)</f>
        <v>-5620</v>
      </c>
      <c r="J1185" s="0" t="n">
        <f aca="false">-I1185</f>
        <v>5620</v>
      </c>
    </row>
    <row r="1186" customFormat="false" ht="15" hidden="false" customHeight="false" outlineLevel="0" collapsed="false">
      <c r="B1186" s="0" t="n">
        <f aca="true">NORMSINV(RAND())</f>
        <v>-0.329983645420193</v>
      </c>
      <c r="C1186" s="0" t="n">
        <f aca="true">NORMSINV(RAND())</f>
        <v>1.17099614918956</v>
      </c>
      <c r="D1186" s="0" t="n">
        <f aca="false">$C$7*EXP($C$8*B1186)</f>
        <v>81593.6928464272</v>
      </c>
      <c r="E1186" s="0" t="n">
        <f aca="false">$C$7*EXP($C$8*B1186+$C$9*C1186)</f>
        <v>116018.853338998</v>
      </c>
      <c r="F1186" s="0" t="n">
        <f aca="false">IF(D1186&gt;=90000,1,0)</f>
        <v>0</v>
      </c>
      <c r="G1186" s="0" t="n">
        <f aca="false">IF(E1186&gt;=90000,1,0)</f>
        <v>1</v>
      </c>
      <c r="H1186" s="0" t="n">
        <f aca="false">IF(E1186&gt;=100000,1,0)</f>
        <v>1</v>
      </c>
      <c r="I1186" s="0" t="n">
        <f aca="false">Positions!$F$2*(G1186-Positions!$G$2)-Positions!$F$3*(H1186-Positions!$G$3)-Positions!$F$4*(F1186-Positions!$G$4)</f>
        <v>2380</v>
      </c>
      <c r="J1186" s="0" t="n">
        <f aca="false">-I1186</f>
        <v>-2380</v>
      </c>
    </row>
    <row r="1187" customFormat="false" ht="15" hidden="false" customHeight="false" outlineLevel="0" collapsed="false">
      <c r="B1187" s="0" t="n">
        <f aca="true">NORMSINV(RAND())</f>
        <v>0.804879486997189</v>
      </c>
      <c r="C1187" s="0" t="n">
        <f aca="true">NORMSINV(RAND())</f>
        <v>-0.377655458505772</v>
      </c>
      <c r="D1187" s="0" t="n">
        <f aca="false">$C$7*EXP($C$8*B1187)</f>
        <v>101737.358530271</v>
      </c>
      <c r="E1187" s="0" t="n">
        <f aca="false">$C$7*EXP($C$8*B1187+$C$9*C1187)</f>
        <v>90819.277598801</v>
      </c>
      <c r="F1187" s="0" t="n">
        <f aca="false">IF(D1187&gt;=90000,1,0)</f>
        <v>1</v>
      </c>
      <c r="G1187" s="0" t="n">
        <f aca="false">IF(E1187&gt;=90000,1,0)</f>
        <v>1</v>
      </c>
      <c r="H1187" s="0" t="n">
        <f aca="false">IF(E1187&gt;=100000,1,0)</f>
        <v>0</v>
      </c>
      <c r="I1187" s="0" t="n">
        <f aca="false">Positions!$F$2*(G1187-Positions!$G$2)-Positions!$F$3*(H1187-Positions!$G$3)-Positions!$F$4*(F1187-Positions!$G$4)</f>
        <v>4380</v>
      </c>
      <c r="J1187" s="0" t="n">
        <f aca="false">-I1187</f>
        <v>-4380</v>
      </c>
    </row>
    <row r="1188" customFormat="false" ht="15" hidden="false" customHeight="false" outlineLevel="0" collapsed="false">
      <c r="B1188" s="0" t="n">
        <f aca="true">NORMSINV(RAND())</f>
        <v>-1.16196470622006</v>
      </c>
      <c r="C1188" s="0" t="n">
        <f aca="true">NORMSINV(RAND())</f>
        <v>-0.0579861087088502</v>
      </c>
      <c r="D1188" s="0" t="n">
        <f aca="false">$C$7*EXP($C$8*B1188)</f>
        <v>69407.5991809727</v>
      </c>
      <c r="E1188" s="0" t="n">
        <f aca="false">$C$7*EXP($C$8*B1188+$C$9*C1188)</f>
        <v>68208.266709127</v>
      </c>
      <c r="F1188" s="0" t="n">
        <f aca="false">IF(D1188&gt;=90000,1,0)</f>
        <v>0</v>
      </c>
      <c r="G1188" s="0" t="n">
        <f aca="false">IF(E1188&gt;=90000,1,0)</f>
        <v>0</v>
      </c>
      <c r="H1188" s="0" t="n">
        <f aca="false">IF(E1188&gt;=100000,1,0)</f>
        <v>0</v>
      </c>
      <c r="I1188" s="0" t="n">
        <f aca="false">Positions!$F$2*(G1188-Positions!$G$2)-Positions!$F$3*(H1188-Positions!$G$3)-Positions!$F$4*(F1188-Positions!$G$4)</f>
        <v>-1620</v>
      </c>
      <c r="J1188" s="0" t="n">
        <f aca="false">-I1188</f>
        <v>1620</v>
      </c>
    </row>
    <row r="1189" customFormat="false" ht="15" hidden="false" customHeight="false" outlineLevel="0" collapsed="false">
      <c r="B1189" s="0" t="n">
        <f aca="true">NORMSINV(RAND())</f>
        <v>-0.685925298894615</v>
      </c>
      <c r="C1189" s="0" t="n">
        <f aca="true">NORMSINV(RAND())</f>
        <v>0.0561749644308259</v>
      </c>
      <c r="D1189" s="0" t="n">
        <f aca="false">$C$7*EXP($C$8*B1189)</f>
        <v>76138.1153818178</v>
      </c>
      <c r="E1189" s="0" t="n">
        <f aca="false">$C$7*EXP($C$8*B1189+$C$9*C1189)</f>
        <v>77434.7122937499</v>
      </c>
      <c r="F1189" s="0" t="n">
        <f aca="false">IF(D1189&gt;=90000,1,0)</f>
        <v>0</v>
      </c>
      <c r="G1189" s="0" t="n">
        <f aca="false">IF(E1189&gt;=90000,1,0)</f>
        <v>0</v>
      </c>
      <c r="H1189" s="0" t="n">
        <f aca="false">IF(E1189&gt;=100000,1,0)</f>
        <v>0</v>
      </c>
      <c r="I1189" s="0" t="n">
        <f aca="false">Positions!$F$2*(G1189-Positions!$G$2)-Positions!$F$3*(H1189-Positions!$G$3)-Positions!$F$4*(F1189-Positions!$G$4)</f>
        <v>-1620</v>
      </c>
      <c r="J1189" s="0" t="n">
        <f aca="false">-I1189</f>
        <v>1620</v>
      </c>
    </row>
    <row r="1190" customFormat="false" ht="15" hidden="false" customHeight="false" outlineLevel="0" collapsed="false">
      <c r="B1190" s="0" t="n">
        <f aca="true">NORMSINV(RAND())</f>
        <v>0.0664025860991049</v>
      </c>
      <c r="C1190" s="0" t="n">
        <f aca="true">NORMSINV(RAND())</f>
        <v>-0.351168431737077</v>
      </c>
      <c r="D1190" s="0" t="n">
        <f aca="false">$C$7*EXP($C$8*B1190)</f>
        <v>88130.4635482193</v>
      </c>
      <c r="E1190" s="0" t="n">
        <f aca="false">$C$7*EXP($C$8*B1190+$C$9*C1190)</f>
        <v>79301.5152773451</v>
      </c>
      <c r="F1190" s="0" t="n">
        <f aca="false">IF(D1190&gt;=90000,1,0)</f>
        <v>0</v>
      </c>
      <c r="G1190" s="0" t="n">
        <f aca="false">IF(E1190&gt;=90000,1,0)</f>
        <v>0</v>
      </c>
      <c r="H1190" s="0" t="n">
        <f aca="false">IF(E1190&gt;=100000,1,0)</f>
        <v>0</v>
      </c>
      <c r="I1190" s="0" t="n">
        <f aca="false">Positions!$F$2*(G1190-Positions!$G$2)-Positions!$F$3*(H1190-Positions!$G$3)-Positions!$F$4*(F1190-Positions!$G$4)</f>
        <v>-1620</v>
      </c>
      <c r="J1190" s="0" t="n">
        <f aca="false">-I1190</f>
        <v>1620</v>
      </c>
    </row>
    <row r="1191" customFormat="false" ht="15" hidden="false" customHeight="false" outlineLevel="0" collapsed="false">
      <c r="B1191" s="0" t="n">
        <f aca="true">NORMSINV(RAND())</f>
        <v>0.32070163847907</v>
      </c>
      <c r="C1191" s="0" t="n">
        <f aca="true">NORMSINV(RAND())</f>
        <v>-0.979514736693452</v>
      </c>
      <c r="D1191" s="0" t="n">
        <f aca="false">$C$7*EXP($C$8*B1191)</f>
        <v>92597.268508687</v>
      </c>
      <c r="E1191" s="0" t="n">
        <f aca="false">$C$7*EXP($C$8*B1191+$C$9*C1191)</f>
        <v>68980.1029629575</v>
      </c>
      <c r="F1191" s="0" t="n">
        <f aca="false">IF(D1191&gt;=90000,1,0)</f>
        <v>1</v>
      </c>
      <c r="G1191" s="0" t="n">
        <f aca="false">IF(E1191&gt;=90000,1,0)</f>
        <v>0</v>
      </c>
      <c r="H1191" s="0" t="n">
        <f aca="false">IF(E1191&gt;=100000,1,0)</f>
        <v>0</v>
      </c>
      <c r="I1191" s="0" t="n">
        <f aca="false">Positions!$F$2*(G1191-Positions!$G$2)-Positions!$F$3*(H1191-Positions!$G$3)-Positions!$F$4*(F1191-Positions!$G$4)</f>
        <v>-5620</v>
      </c>
      <c r="J1191" s="0" t="n">
        <f aca="false">-I1191</f>
        <v>5620</v>
      </c>
    </row>
    <row r="1192" customFormat="false" ht="15" hidden="false" customHeight="false" outlineLevel="0" collapsed="false">
      <c r="B1192" s="0" t="n">
        <f aca="true">NORMSINV(RAND())</f>
        <v>-0.150293979956202</v>
      </c>
      <c r="C1192" s="0" t="n">
        <f aca="true">NORMSINV(RAND())</f>
        <v>-0.745079990771926</v>
      </c>
      <c r="D1192" s="0" t="n">
        <f aca="false">$C$7*EXP($C$8*B1192)</f>
        <v>84494.6001926558</v>
      </c>
      <c r="E1192" s="0" t="n">
        <f aca="false">$C$7*EXP($C$8*B1192+$C$9*C1192)</f>
        <v>67539.7984101787</v>
      </c>
      <c r="F1192" s="0" t="n">
        <f aca="false">IF(D1192&gt;=90000,1,0)</f>
        <v>0</v>
      </c>
      <c r="G1192" s="0" t="n">
        <f aca="false">IF(E1192&gt;=90000,1,0)</f>
        <v>0</v>
      </c>
      <c r="H1192" s="0" t="n">
        <f aca="false">IF(E1192&gt;=100000,1,0)</f>
        <v>0</v>
      </c>
      <c r="I1192" s="0" t="n">
        <f aca="false">Positions!$F$2*(G1192-Positions!$G$2)-Positions!$F$3*(H1192-Positions!$G$3)-Positions!$F$4*(F1192-Positions!$G$4)</f>
        <v>-1620</v>
      </c>
      <c r="J1192" s="0" t="n">
        <f aca="false">-I1192</f>
        <v>1620</v>
      </c>
    </row>
    <row r="1193" customFormat="false" ht="15" hidden="false" customHeight="false" outlineLevel="0" collapsed="false">
      <c r="B1193" s="0" t="n">
        <f aca="true">NORMSINV(RAND())</f>
        <v>0.541553814988042</v>
      </c>
      <c r="C1193" s="0" t="n">
        <f aca="true">NORMSINV(RAND())</f>
        <v>1.29897322578444</v>
      </c>
      <c r="D1193" s="0" t="n">
        <f aca="false">$C$7*EXP($C$8*B1193)</f>
        <v>96659.859622019</v>
      </c>
      <c r="E1193" s="0" t="n">
        <f aca="false">$C$7*EXP($C$8*B1193+$C$9*C1193)</f>
        <v>142831.953370281</v>
      </c>
      <c r="F1193" s="0" t="n">
        <f aca="false">IF(D1193&gt;=90000,1,0)</f>
        <v>1</v>
      </c>
      <c r="G1193" s="0" t="n">
        <f aca="false">IF(E1193&gt;=90000,1,0)</f>
        <v>1</v>
      </c>
      <c r="H1193" s="0" t="n">
        <f aca="false">IF(E1193&gt;=100000,1,0)</f>
        <v>1</v>
      </c>
      <c r="I1193" s="0" t="n">
        <f aca="false">Positions!$F$2*(G1193-Positions!$G$2)-Positions!$F$3*(H1193-Positions!$G$3)-Positions!$F$4*(F1193-Positions!$G$4)</f>
        <v>-1620</v>
      </c>
      <c r="J1193" s="0" t="n">
        <f aca="false">-I1193</f>
        <v>1620</v>
      </c>
    </row>
    <row r="1194" customFormat="false" ht="15" hidden="false" customHeight="false" outlineLevel="0" collapsed="false">
      <c r="B1194" s="0" t="n">
        <f aca="true">NORMSINV(RAND())</f>
        <v>0.45830195564494</v>
      </c>
      <c r="C1194" s="0" t="n">
        <f aca="true">NORMSINV(RAND())</f>
        <v>-0.268351551459489</v>
      </c>
      <c r="D1194" s="0" t="n">
        <f aca="false">$C$7*EXP($C$8*B1194)</f>
        <v>95107.9158054587</v>
      </c>
      <c r="E1194" s="0" t="n">
        <f aca="false">$C$7*EXP($C$8*B1194+$C$9*C1194)</f>
        <v>87737.1916034292</v>
      </c>
      <c r="F1194" s="0" t="n">
        <f aca="false">IF(D1194&gt;=90000,1,0)</f>
        <v>1</v>
      </c>
      <c r="G1194" s="0" t="n">
        <f aca="false">IF(E1194&gt;=90000,1,0)</f>
        <v>0</v>
      </c>
      <c r="H1194" s="0" t="n">
        <f aca="false">IF(E1194&gt;=100000,1,0)</f>
        <v>0</v>
      </c>
      <c r="I1194" s="0" t="n">
        <f aca="false">Positions!$F$2*(G1194-Positions!$G$2)-Positions!$F$3*(H1194-Positions!$G$3)-Positions!$F$4*(F1194-Positions!$G$4)</f>
        <v>-5620</v>
      </c>
      <c r="J1194" s="0" t="n">
        <f aca="false">-I1194</f>
        <v>5620</v>
      </c>
    </row>
    <row r="1195" customFormat="false" ht="15" hidden="false" customHeight="false" outlineLevel="0" collapsed="false">
      <c r="B1195" s="0" t="n">
        <f aca="true">NORMSINV(RAND())</f>
        <v>0.939027564562275</v>
      </c>
      <c r="C1195" s="0" t="n">
        <f aca="true">NORMSINV(RAND())</f>
        <v>0.140553121119665</v>
      </c>
      <c r="D1195" s="0" t="n">
        <f aca="false">$C$7*EXP($C$8*B1195)</f>
        <v>104425.713528951</v>
      </c>
      <c r="E1195" s="0" t="n">
        <f aca="false">$C$7*EXP($C$8*B1195+$C$9*C1195)</f>
        <v>108932.249780964</v>
      </c>
      <c r="F1195" s="0" t="n">
        <f aca="false">IF(D1195&gt;=90000,1,0)</f>
        <v>1</v>
      </c>
      <c r="G1195" s="0" t="n">
        <f aca="false">IF(E1195&gt;=90000,1,0)</f>
        <v>1</v>
      </c>
      <c r="H1195" s="0" t="n">
        <f aca="false">IF(E1195&gt;=100000,1,0)</f>
        <v>1</v>
      </c>
      <c r="I1195" s="0" t="n">
        <f aca="false">Positions!$F$2*(G1195-Positions!$G$2)-Positions!$F$3*(H1195-Positions!$G$3)-Positions!$F$4*(F1195-Positions!$G$4)</f>
        <v>-1620</v>
      </c>
      <c r="J1195" s="0" t="n">
        <f aca="false">-I1195</f>
        <v>1620</v>
      </c>
    </row>
    <row r="1196" customFormat="false" ht="15" hidden="false" customHeight="false" outlineLevel="0" collapsed="false">
      <c r="B1196" s="0" t="n">
        <f aca="true">NORMSINV(RAND())</f>
        <v>1.00197995568672</v>
      </c>
      <c r="C1196" s="0" t="n">
        <f aca="true">NORMSINV(RAND())</f>
        <v>0.0213094502967752</v>
      </c>
      <c r="D1196" s="0" t="n">
        <f aca="false">$C$7*EXP($C$8*B1196)</f>
        <v>105711.669301804</v>
      </c>
      <c r="E1196" s="0" t="n">
        <f aca="false">$C$7*EXP($C$8*B1196+$C$9*C1196)</f>
        <v>106390.990225234</v>
      </c>
      <c r="F1196" s="0" t="n">
        <f aca="false">IF(D1196&gt;=90000,1,0)</f>
        <v>1</v>
      </c>
      <c r="G1196" s="0" t="n">
        <f aca="false">IF(E1196&gt;=90000,1,0)</f>
        <v>1</v>
      </c>
      <c r="H1196" s="0" t="n">
        <f aca="false">IF(E1196&gt;=100000,1,0)</f>
        <v>1</v>
      </c>
      <c r="I1196" s="0" t="n">
        <f aca="false">Positions!$F$2*(G1196-Positions!$G$2)-Positions!$F$3*(H1196-Positions!$G$3)-Positions!$F$4*(F1196-Positions!$G$4)</f>
        <v>-1620</v>
      </c>
      <c r="J1196" s="0" t="n">
        <f aca="false">-I1196</f>
        <v>1620</v>
      </c>
    </row>
    <row r="1197" customFormat="false" ht="15" hidden="false" customHeight="false" outlineLevel="0" collapsed="false">
      <c r="B1197" s="0" t="n">
        <f aca="true">NORMSINV(RAND())</f>
        <v>-0.0945002506549501</v>
      </c>
      <c r="C1197" s="0" t="n">
        <f aca="true">NORMSINV(RAND())</f>
        <v>-0.772945984479304</v>
      </c>
      <c r="D1197" s="0" t="n">
        <f aca="false">$C$7*EXP($C$8*B1197)</f>
        <v>85416.1480402101</v>
      </c>
      <c r="E1197" s="0" t="n">
        <f aca="false">$C$7*EXP($C$8*B1197+$C$9*C1197)</f>
        <v>67706.8983065518</v>
      </c>
      <c r="F1197" s="0" t="n">
        <f aca="false">IF(D1197&gt;=90000,1,0)</f>
        <v>0</v>
      </c>
      <c r="G1197" s="0" t="n">
        <f aca="false">IF(E1197&gt;=90000,1,0)</f>
        <v>0</v>
      </c>
      <c r="H1197" s="0" t="n">
        <f aca="false">IF(E1197&gt;=100000,1,0)</f>
        <v>0</v>
      </c>
      <c r="I1197" s="0" t="n">
        <f aca="false">Positions!$F$2*(G1197-Positions!$G$2)-Positions!$F$3*(H1197-Positions!$G$3)-Positions!$F$4*(F1197-Positions!$G$4)</f>
        <v>-1620</v>
      </c>
      <c r="J1197" s="0" t="n">
        <f aca="false">-I1197</f>
        <v>1620</v>
      </c>
    </row>
    <row r="1198" customFormat="false" ht="15" hidden="false" customHeight="false" outlineLevel="0" collapsed="false">
      <c r="B1198" s="0" t="n">
        <f aca="true">NORMSINV(RAND())</f>
        <v>-0.556792114809</v>
      </c>
      <c r="C1198" s="0" t="n">
        <f aca="true">NORMSINV(RAND())</f>
        <v>-1.08446689319624</v>
      </c>
      <c r="D1198" s="0" t="n">
        <f aca="false">$C$7*EXP($C$8*B1198)</f>
        <v>78073.8644788668</v>
      </c>
      <c r="E1198" s="0" t="n">
        <f aca="false">$C$7*EXP($C$8*B1198+$C$9*C1198)</f>
        <v>56354.6783647818</v>
      </c>
      <c r="F1198" s="0" t="n">
        <f aca="false">IF(D1198&gt;=90000,1,0)</f>
        <v>0</v>
      </c>
      <c r="G1198" s="0" t="n">
        <f aca="false">IF(E1198&gt;=90000,1,0)</f>
        <v>0</v>
      </c>
      <c r="H1198" s="0" t="n">
        <f aca="false">IF(E1198&gt;=100000,1,0)</f>
        <v>0</v>
      </c>
      <c r="I1198" s="0" t="n">
        <f aca="false">Positions!$F$2*(G1198-Positions!$G$2)-Positions!$F$3*(H1198-Positions!$G$3)-Positions!$F$4*(F1198-Positions!$G$4)</f>
        <v>-1620</v>
      </c>
      <c r="J1198" s="0" t="n">
        <f aca="false">-I1198</f>
        <v>1620</v>
      </c>
    </row>
    <row r="1199" customFormat="false" ht="15" hidden="false" customHeight="false" outlineLevel="0" collapsed="false">
      <c r="B1199" s="0" t="n">
        <f aca="true">NORMSINV(RAND())</f>
        <v>-0.46861026588854</v>
      </c>
      <c r="C1199" s="0" t="n">
        <f aca="true">NORMSINV(RAND())</f>
        <v>0.000192165310717495</v>
      </c>
      <c r="D1199" s="0" t="n">
        <f aca="false">$C$7*EXP($C$8*B1199)</f>
        <v>79423.9428478901</v>
      </c>
      <c r="E1199" s="0" t="n">
        <f aca="false">$C$7*EXP($C$8*B1199+$C$9*C1199)</f>
        <v>79428.5308867758</v>
      </c>
      <c r="F1199" s="0" t="n">
        <f aca="false">IF(D1199&gt;=90000,1,0)</f>
        <v>0</v>
      </c>
      <c r="G1199" s="0" t="n">
        <f aca="false">IF(E1199&gt;=90000,1,0)</f>
        <v>0</v>
      </c>
      <c r="H1199" s="0" t="n">
        <f aca="false">IF(E1199&gt;=100000,1,0)</f>
        <v>0</v>
      </c>
      <c r="I1199" s="0" t="n">
        <f aca="false">Positions!$F$2*(G1199-Positions!$G$2)-Positions!$F$3*(H1199-Positions!$G$3)-Positions!$F$4*(F1199-Positions!$G$4)</f>
        <v>-1620</v>
      </c>
      <c r="J1199" s="0" t="n">
        <f aca="false">-I1199</f>
        <v>1620</v>
      </c>
    </row>
    <row r="1200" customFormat="false" ht="15" hidden="false" customHeight="false" outlineLevel="0" collapsed="false">
      <c r="B1200" s="0" t="n">
        <f aca="true">NORMSINV(RAND())</f>
        <v>-1.0258272215213</v>
      </c>
      <c r="C1200" s="0" t="n">
        <f aca="true">NORMSINV(RAND())</f>
        <v>-1.77909494328886</v>
      </c>
      <c r="D1200" s="0" t="n">
        <f aca="false">$C$7*EXP($C$8*B1200)</f>
        <v>71269.2182022767</v>
      </c>
      <c r="E1200" s="0" t="n">
        <f aca="false">$C$7*EXP($C$8*B1200+$C$9*C1200)</f>
        <v>41748.7552845156</v>
      </c>
      <c r="F1200" s="0" t="n">
        <f aca="false">IF(D1200&gt;=90000,1,0)</f>
        <v>0</v>
      </c>
      <c r="G1200" s="0" t="n">
        <f aca="false">IF(E1200&gt;=90000,1,0)</f>
        <v>0</v>
      </c>
      <c r="H1200" s="0" t="n">
        <f aca="false">IF(E1200&gt;=100000,1,0)</f>
        <v>0</v>
      </c>
      <c r="I1200" s="0" t="n">
        <f aca="false">Positions!$F$2*(G1200-Positions!$G$2)-Positions!$F$3*(H1200-Positions!$G$3)-Positions!$F$4*(F1200-Positions!$G$4)</f>
        <v>-1620</v>
      </c>
      <c r="J1200" s="0" t="n">
        <f aca="false">-I1200</f>
        <v>1620</v>
      </c>
    </row>
    <row r="1201" customFormat="false" ht="15" hidden="false" customHeight="false" outlineLevel="0" collapsed="false">
      <c r="B1201" s="0" t="n">
        <f aca="true">NORMSINV(RAND())</f>
        <v>-1.3391649790205</v>
      </c>
      <c r="C1201" s="0" t="n">
        <f aca="true">NORMSINV(RAND())</f>
        <v>0.442747289807785</v>
      </c>
      <c r="D1201" s="0" t="n">
        <f aca="false">$C$7*EXP($C$8*B1201)</f>
        <v>67057.1130066861</v>
      </c>
      <c r="E1201" s="0" t="n">
        <f aca="false">$C$7*EXP($C$8*B1201+$C$9*C1201)</f>
        <v>76602.8482449563</v>
      </c>
      <c r="F1201" s="0" t="n">
        <f aca="false">IF(D1201&gt;=90000,1,0)</f>
        <v>0</v>
      </c>
      <c r="G1201" s="0" t="n">
        <f aca="false">IF(E1201&gt;=90000,1,0)</f>
        <v>0</v>
      </c>
      <c r="H1201" s="0" t="n">
        <f aca="false">IF(E1201&gt;=100000,1,0)</f>
        <v>0</v>
      </c>
      <c r="I1201" s="0" t="n">
        <f aca="false">Positions!$F$2*(G1201-Positions!$G$2)-Positions!$F$3*(H1201-Positions!$G$3)-Positions!$F$4*(F1201-Positions!$G$4)</f>
        <v>-1620</v>
      </c>
      <c r="J1201" s="0" t="n">
        <f aca="false">-I1201</f>
        <v>1620</v>
      </c>
    </row>
    <row r="1202" customFormat="false" ht="15" hidden="false" customHeight="false" outlineLevel="0" collapsed="false">
      <c r="B1202" s="0" t="n">
        <f aca="true">NORMSINV(RAND())</f>
        <v>1.04288909261157</v>
      </c>
      <c r="C1202" s="0" t="n">
        <f aca="true">NORMSINV(RAND())</f>
        <v>-0.996314384252961</v>
      </c>
      <c r="D1202" s="0" t="n">
        <f aca="false">$C$7*EXP($C$8*B1202)</f>
        <v>106555.814986658</v>
      </c>
      <c r="E1202" s="0" t="n">
        <f aca="false">$C$7*EXP($C$8*B1202+$C$9*C1202)</f>
        <v>78978.6391135113</v>
      </c>
      <c r="F1202" s="0" t="n">
        <f aca="false">IF(D1202&gt;=90000,1,0)</f>
        <v>1</v>
      </c>
      <c r="G1202" s="0" t="n">
        <f aca="false">IF(E1202&gt;=90000,1,0)</f>
        <v>0</v>
      </c>
      <c r="H1202" s="0" t="n">
        <f aca="false">IF(E1202&gt;=100000,1,0)</f>
        <v>0</v>
      </c>
      <c r="I1202" s="0" t="n">
        <f aca="false">Positions!$F$2*(G1202-Positions!$G$2)-Positions!$F$3*(H1202-Positions!$G$3)-Positions!$F$4*(F1202-Positions!$G$4)</f>
        <v>-5620</v>
      </c>
      <c r="J1202" s="0" t="n">
        <f aca="false">-I1202</f>
        <v>5620</v>
      </c>
    </row>
    <row r="1203" customFormat="false" ht="15" hidden="false" customHeight="false" outlineLevel="0" collapsed="false">
      <c r="B1203" s="0" t="n">
        <f aca="true">NORMSINV(RAND())</f>
        <v>0.193144552787107</v>
      </c>
      <c r="C1203" s="0" t="n">
        <f aca="true">NORMSINV(RAND())</f>
        <v>0.423621741846185</v>
      </c>
      <c r="D1203" s="0" t="n">
        <f aca="false">$C$7*EXP($C$8*B1203)</f>
        <v>90329.1039679271</v>
      </c>
      <c r="E1203" s="0" t="n">
        <f aca="false">$C$7*EXP($C$8*B1203+$C$9*C1203)</f>
        <v>102596.123924077</v>
      </c>
      <c r="F1203" s="0" t="n">
        <f aca="false">IF(D1203&gt;=90000,1,0)</f>
        <v>1</v>
      </c>
      <c r="G1203" s="0" t="n">
        <f aca="false">IF(E1203&gt;=90000,1,0)</f>
        <v>1</v>
      </c>
      <c r="H1203" s="0" t="n">
        <f aca="false">IF(E1203&gt;=100000,1,0)</f>
        <v>1</v>
      </c>
      <c r="I1203" s="0" t="n">
        <f aca="false">Positions!$F$2*(G1203-Positions!$G$2)-Positions!$F$3*(H1203-Positions!$G$3)-Positions!$F$4*(F1203-Positions!$G$4)</f>
        <v>-1620</v>
      </c>
      <c r="J1203" s="0" t="n">
        <f aca="false">-I1203</f>
        <v>1620</v>
      </c>
    </row>
    <row r="1204" customFormat="false" ht="15" hidden="false" customHeight="false" outlineLevel="0" collapsed="false">
      <c r="B1204" s="0" t="n">
        <f aca="true">NORMSINV(RAND())</f>
        <v>-0.96182971569617</v>
      </c>
      <c r="C1204" s="0" t="n">
        <f aca="true">NORMSINV(RAND())</f>
        <v>-1.12267804776873</v>
      </c>
      <c r="D1204" s="0" t="n">
        <f aca="false">$C$7*EXP($C$8*B1204)</f>
        <v>72161.5278884817</v>
      </c>
      <c r="E1204" s="0" t="n">
        <f aca="false">$C$7*EXP($C$8*B1204+$C$9*C1204)</f>
        <v>51492.2185560634</v>
      </c>
      <c r="F1204" s="0" t="n">
        <f aca="false">IF(D1204&gt;=90000,1,0)</f>
        <v>0</v>
      </c>
      <c r="G1204" s="0" t="n">
        <f aca="false">IF(E1204&gt;=90000,1,0)</f>
        <v>0</v>
      </c>
      <c r="H1204" s="0" t="n">
        <f aca="false">IF(E1204&gt;=100000,1,0)</f>
        <v>0</v>
      </c>
      <c r="I1204" s="0" t="n">
        <f aca="false">Positions!$F$2*(G1204-Positions!$G$2)-Positions!$F$3*(H1204-Positions!$G$3)-Positions!$F$4*(F1204-Positions!$G$4)</f>
        <v>-1620</v>
      </c>
      <c r="J1204" s="0" t="n">
        <f aca="false">-I1204</f>
        <v>1620</v>
      </c>
    </row>
    <row r="1205" customFormat="false" ht="15" hidden="false" customHeight="false" outlineLevel="0" collapsed="false">
      <c r="B1205" s="0" t="n">
        <f aca="true">NORMSINV(RAND())</f>
        <v>-0.0173270179732803</v>
      </c>
      <c r="C1205" s="0" t="n">
        <f aca="true">NORMSINV(RAND())</f>
        <v>0.257533536933089</v>
      </c>
      <c r="D1205" s="0" t="n">
        <f aca="false">$C$7*EXP($C$8*B1205)</f>
        <v>86707.4112204348</v>
      </c>
      <c r="E1205" s="0" t="n">
        <f aca="false">$C$7*EXP($C$8*B1205+$C$9*C1205)</f>
        <v>93686.4706109846</v>
      </c>
      <c r="F1205" s="0" t="n">
        <f aca="false">IF(D1205&gt;=90000,1,0)</f>
        <v>0</v>
      </c>
      <c r="G1205" s="0" t="n">
        <f aca="false">IF(E1205&gt;=90000,1,0)</f>
        <v>1</v>
      </c>
      <c r="H1205" s="0" t="n">
        <f aca="false">IF(E1205&gt;=100000,1,0)</f>
        <v>0</v>
      </c>
      <c r="I1205" s="0" t="n">
        <f aca="false">Positions!$F$2*(G1205-Positions!$G$2)-Positions!$F$3*(H1205-Positions!$G$3)-Positions!$F$4*(F1205-Positions!$G$4)</f>
        <v>8380</v>
      </c>
      <c r="J1205" s="0" t="n">
        <f aca="false">-I1205</f>
        <v>-8380</v>
      </c>
    </row>
    <row r="1206" customFormat="false" ht="15" hidden="false" customHeight="false" outlineLevel="0" collapsed="false">
      <c r="B1206" s="0" t="n">
        <f aca="true">NORMSINV(RAND())</f>
        <v>1.23157917651059</v>
      </c>
      <c r="C1206" s="0" t="n">
        <f aca="true">NORMSINV(RAND())</f>
        <v>0.180977238087635</v>
      </c>
      <c r="D1206" s="0" t="n">
        <f aca="false">$C$7*EXP($C$8*B1206)</f>
        <v>110537.461038682</v>
      </c>
      <c r="E1206" s="0" t="n">
        <f aca="false">$C$7*EXP($C$8*B1206+$C$9*C1206)</f>
        <v>116717.458171323</v>
      </c>
      <c r="F1206" s="0" t="n">
        <f aca="false">IF(D1206&gt;=90000,1,0)</f>
        <v>1</v>
      </c>
      <c r="G1206" s="0" t="n">
        <f aca="false">IF(E1206&gt;=90000,1,0)</f>
        <v>1</v>
      </c>
      <c r="H1206" s="0" t="n">
        <f aca="false">IF(E1206&gt;=100000,1,0)</f>
        <v>1</v>
      </c>
      <c r="I1206" s="0" t="n">
        <f aca="false">Positions!$F$2*(G1206-Positions!$G$2)-Positions!$F$3*(H1206-Positions!$G$3)-Positions!$F$4*(F1206-Positions!$G$4)</f>
        <v>-1620</v>
      </c>
      <c r="J1206" s="0" t="n">
        <f aca="false">-I1206</f>
        <v>1620</v>
      </c>
    </row>
    <row r="1207" customFormat="false" ht="15" hidden="false" customHeight="false" outlineLevel="0" collapsed="false">
      <c r="B1207" s="0" t="n">
        <f aca="true">NORMSINV(RAND())</f>
        <v>0.142727491389305</v>
      </c>
      <c r="C1207" s="0" t="n">
        <f aca="true">NORMSINV(RAND())</f>
        <v>0.264686169249272</v>
      </c>
      <c r="D1207" s="0" t="n">
        <f aca="false">$C$7*EXP($C$8*B1207)</f>
        <v>89448.0056957238</v>
      </c>
      <c r="E1207" s="0" t="n">
        <f aca="false">$C$7*EXP($C$8*B1207+$C$9*C1207)</f>
        <v>96855.6783511972</v>
      </c>
      <c r="F1207" s="0" t="n">
        <f aca="false">IF(D1207&gt;=90000,1,0)</f>
        <v>0</v>
      </c>
      <c r="G1207" s="0" t="n">
        <f aca="false">IF(E1207&gt;=90000,1,0)</f>
        <v>1</v>
      </c>
      <c r="H1207" s="0" t="n">
        <f aca="false">IF(E1207&gt;=100000,1,0)</f>
        <v>0</v>
      </c>
      <c r="I1207" s="0" t="n">
        <f aca="false">Positions!$F$2*(G1207-Positions!$G$2)-Positions!$F$3*(H1207-Positions!$G$3)-Positions!$F$4*(F1207-Positions!$G$4)</f>
        <v>8380</v>
      </c>
      <c r="J1207" s="0" t="n">
        <f aca="false">-I1207</f>
        <v>-8380</v>
      </c>
    </row>
    <row r="1208" customFormat="false" ht="15" hidden="false" customHeight="false" outlineLevel="0" collapsed="false">
      <c r="B1208" s="0" t="n">
        <f aca="true">NORMSINV(RAND())</f>
        <v>1.22854097163196</v>
      </c>
      <c r="C1208" s="0" t="n">
        <f aca="true">NORMSINV(RAND())</f>
        <v>-0.460858145841499</v>
      </c>
      <c r="D1208" s="0" t="n">
        <f aca="false">$C$7*EXP($C$8*B1208)</f>
        <v>110472.186444529</v>
      </c>
      <c r="E1208" s="0" t="n">
        <f aca="false">$C$7*EXP($C$8*B1208+$C$9*C1208)</f>
        <v>96180.8333421256</v>
      </c>
      <c r="F1208" s="0" t="n">
        <f aca="false">IF(D1208&gt;=90000,1,0)</f>
        <v>1</v>
      </c>
      <c r="G1208" s="0" t="n">
        <f aca="false">IF(E1208&gt;=90000,1,0)</f>
        <v>1</v>
      </c>
      <c r="H1208" s="0" t="n">
        <f aca="false">IF(E1208&gt;=100000,1,0)</f>
        <v>0</v>
      </c>
      <c r="I1208" s="0" t="n">
        <f aca="false">Positions!$F$2*(G1208-Positions!$G$2)-Positions!$F$3*(H1208-Positions!$G$3)-Positions!$F$4*(F1208-Positions!$G$4)</f>
        <v>4380</v>
      </c>
      <c r="J1208" s="0" t="n">
        <f aca="false">-I1208</f>
        <v>-4380</v>
      </c>
    </row>
    <row r="1209" customFormat="false" ht="15" hidden="false" customHeight="false" outlineLevel="0" collapsed="false">
      <c r="B1209" s="0" t="n">
        <f aca="true">NORMSINV(RAND())</f>
        <v>-0.889273075131619</v>
      </c>
      <c r="C1209" s="0" t="n">
        <f aca="true">NORMSINV(RAND())</f>
        <v>-2.04932189600331</v>
      </c>
      <c r="D1209" s="0" t="n">
        <f aca="false">$C$7*EXP($C$8*B1209)</f>
        <v>73186.6972104617</v>
      </c>
      <c r="E1209" s="0" t="n">
        <f aca="false">$C$7*EXP($C$8*B1209+$C$9*C1209)</f>
        <v>39527.1879456039</v>
      </c>
      <c r="F1209" s="0" t="n">
        <f aca="false">IF(D1209&gt;=90000,1,0)</f>
        <v>0</v>
      </c>
      <c r="G1209" s="0" t="n">
        <f aca="false">IF(E1209&gt;=90000,1,0)</f>
        <v>0</v>
      </c>
      <c r="H1209" s="0" t="n">
        <f aca="false">IF(E1209&gt;=100000,1,0)</f>
        <v>0</v>
      </c>
      <c r="I1209" s="0" t="n">
        <f aca="false">Positions!$F$2*(G1209-Positions!$G$2)-Positions!$F$3*(H1209-Positions!$G$3)-Positions!$F$4*(F1209-Positions!$G$4)</f>
        <v>-1620</v>
      </c>
      <c r="J1209" s="0" t="n">
        <f aca="false">-I1209</f>
        <v>1620</v>
      </c>
    </row>
    <row r="1210" customFormat="false" ht="15" hidden="false" customHeight="false" outlineLevel="0" collapsed="false">
      <c r="B1210" s="0" t="n">
        <f aca="true">NORMSINV(RAND())</f>
        <v>-1.41440462919574</v>
      </c>
      <c r="C1210" s="0" t="n">
        <f aca="true">NORMSINV(RAND())</f>
        <v>0.380116373596131</v>
      </c>
      <c r="D1210" s="0" t="n">
        <f aca="false">$C$7*EXP($C$8*B1210)</f>
        <v>66083.3239147658</v>
      </c>
      <c r="E1210" s="0" t="n">
        <f aca="false">$C$7*EXP($C$8*B1210+$C$9*C1210)</f>
        <v>74082.4886313514</v>
      </c>
      <c r="F1210" s="0" t="n">
        <f aca="false">IF(D1210&gt;=90000,1,0)</f>
        <v>0</v>
      </c>
      <c r="G1210" s="0" t="n">
        <f aca="false">IF(E1210&gt;=90000,1,0)</f>
        <v>0</v>
      </c>
      <c r="H1210" s="0" t="n">
        <f aca="false">IF(E1210&gt;=100000,1,0)</f>
        <v>0</v>
      </c>
      <c r="I1210" s="0" t="n">
        <f aca="false">Positions!$F$2*(G1210-Positions!$G$2)-Positions!$F$3*(H1210-Positions!$G$3)-Positions!$F$4*(F1210-Positions!$G$4)</f>
        <v>-1620</v>
      </c>
      <c r="J1210" s="0" t="n">
        <f aca="false">-I1210</f>
        <v>1620</v>
      </c>
    </row>
    <row r="1211" customFormat="false" ht="15" hidden="false" customHeight="false" outlineLevel="0" collapsed="false">
      <c r="B1211" s="0" t="n">
        <f aca="true">NORMSINV(RAND())</f>
        <v>0.39135978632223</v>
      </c>
      <c r="C1211" s="0" t="n">
        <f aca="true">NORMSINV(RAND())</f>
        <v>-0.96858206035662</v>
      </c>
      <c r="D1211" s="0" t="n">
        <f aca="false">$C$7*EXP($C$8*B1211)</f>
        <v>93878.1023776691</v>
      </c>
      <c r="E1211" s="0" t="n">
        <f aca="false">$C$7*EXP($C$8*B1211+$C$9*C1211)</f>
        <v>70164.4638675141</v>
      </c>
      <c r="F1211" s="0" t="n">
        <f aca="false">IF(D1211&gt;=90000,1,0)</f>
        <v>1</v>
      </c>
      <c r="G1211" s="0" t="n">
        <f aca="false">IF(E1211&gt;=90000,1,0)</f>
        <v>0</v>
      </c>
      <c r="H1211" s="0" t="n">
        <f aca="false">IF(E1211&gt;=100000,1,0)</f>
        <v>0</v>
      </c>
      <c r="I1211" s="0" t="n">
        <f aca="false">Positions!$F$2*(G1211-Positions!$G$2)-Positions!$F$3*(H1211-Positions!$G$3)-Positions!$F$4*(F1211-Positions!$G$4)</f>
        <v>-5620</v>
      </c>
      <c r="J1211" s="0" t="n">
        <f aca="false">-I1211</f>
        <v>5620</v>
      </c>
    </row>
    <row r="1212" customFormat="false" ht="15" hidden="false" customHeight="false" outlineLevel="0" collapsed="false">
      <c r="B1212" s="0" t="n">
        <f aca="true">NORMSINV(RAND())</f>
        <v>0.129823751031467</v>
      </c>
      <c r="C1212" s="0" t="n">
        <f aca="true">NORMSINV(RAND())</f>
        <v>0.702958071221896</v>
      </c>
      <c r="D1212" s="0" t="n">
        <f aca="false">$C$7*EXP($C$8*B1212)</f>
        <v>89223.8821325182</v>
      </c>
      <c r="E1212" s="0" t="n">
        <f aca="false">$C$7*EXP($C$8*B1212+$C$9*C1212)</f>
        <v>110217.701659571</v>
      </c>
      <c r="F1212" s="0" t="n">
        <f aca="false">IF(D1212&gt;=90000,1,0)</f>
        <v>0</v>
      </c>
      <c r="G1212" s="0" t="n">
        <f aca="false">IF(E1212&gt;=90000,1,0)</f>
        <v>1</v>
      </c>
      <c r="H1212" s="0" t="n">
        <f aca="false">IF(E1212&gt;=100000,1,0)</f>
        <v>1</v>
      </c>
      <c r="I1212" s="0" t="n">
        <f aca="false">Positions!$F$2*(G1212-Positions!$G$2)-Positions!$F$3*(H1212-Positions!$G$3)-Positions!$F$4*(F1212-Positions!$G$4)</f>
        <v>2380</v>
      </c>
      <c r="J1212" s="0" t="n">
        <f aca="false">-I1212</f>
        <v>-2380</v>
      </c>
    </row>
  </sheetData>
  <mergeCells count="1">
    <mergeCell ref="B3:M3"/>
  </mergeCells>
  <dataValidations count="1">
    <dataValidation allowBlank="false" errorStyle="stop" operator="between" showDropDown="false" showErrorMessage="false" showInputMessage="false" sqref="C5" type="list">
      <formula1>"Lattice,Monte-Carlo"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7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1" min="3" style="0" width="12"/>
    <col collapsed="false" customWidth="true" hidden="false" outlineLevel="0" max="13" min="13" style="0" width="26"/>
    <col collapsed="false" customWidth="true" hidden="false" outlineLevel="0" max="14" min="14" style="0" width="13"/>
  </cols>
  <sheetData>
    <row r="2" customFormat="false" ht="16.15" hidden="false" customHeight="false" outlineLevel="0" collapsed="false">
      <c r="B2" s="30" t="s">
        <v>254</v>
      </c>
    </row>
    <row r="3" customFormat="false" ht="22.35" hidden="false" customHeight="true" outlineLevel="0" collapsed="false">
      <c r="B3" s="31" t="s">
        <v>255</v>
      </c>
      <c r="C3" s="31"/>
      <c r="D3" s="31"/>
      <c r="E3" s="31"/>
      <c r="F3" s="31"/>
      <c r="G3" s="31"/>
      <c r="H3" s="31"/>
      <c r="I3" s="31"/>
      <c r="J3" s="31"/>
      <c r="K3" s="31"/>
    </row>
    <row r="5" customFormat="false" ht="15" hidden="false" customHeight="false" outlineLevel="0" collapsed="false">
      <c r="B5" s="4" t="s">
        <v>256</v>
      </c>
      <c r="C5" s="45" t="n">
        <v>2900</v>
      </c>
    </row>
    <row r="6" customFormat="false" ht="15" hidden="false" customHeight="false" outlineLevel="0" collapsed="false">
      <c r="B6" s="4" t="s">
        <v>206</v>
      </c>
      <c r="C6" s="46" t="n">
        <v>0.75</v>
      </c>
    </row>
    <row r="7" customFormat="false" ht="15" hidden="false" customHeight="false" outlineLevel="0" collapsed="false">
      <c r="B7" s="4" t="s">
        <v>207</v>
      </c>
      <c r="C7" s="14" t="n">
        <v>0.105</v>
      </c>
    </row>
    <row r="8" customFormat="false" ht="15" hidden="false" customHeight="false" outlineLevel="0" collapsed="false">
      <c r="B8" s="4" t="s">
        <v>208</v>
      </c>
      <c r="C8" s="14" t="n">
        <v>0.356</v>
      </c>
    </row>
    <row r="9" customFormat="false" ht="15" hidden="false" customHeight="false" outlineLevel="0" collapsed="false">
      <c r="B9" s="4" t="s">
        <v>209</v>
      </c>
      <c r="C9" s="11" t="n">
        <f aca="false">C6*SQRT(C7)</f>
        <v>0.243027776190295</v>
      </c>
    </row>
    <row r="10" customFormat="false" ht="15" hidden="false" customHeight="false" outlineLevel="0" collapsed="false">
      <c r="B10" s="4" t="s">
        <v>210</v>
      </c>
      <c r="C10" s="11" t="n">
        <f aca="false">C6*SQRT(C8-C7)</f>
        <v>0.37574925149626</v>
      </c>
    </row>
    <row r="13" customFormat="false" ht="15" hidden="false" customHeight="false" outlineLevel="0" collapsed="false">
      <c r="B13" s="15" t="s">
        <v>257</v>
      </c>
    </row>
    <row r="14" customFormat="false" ht="15" hidden="false" customHeight="false" outlineLevel="0" collapsed="false">
      <c r="C14" s="37" t="s">
        <v>212</v>
      </c>
      <c r="D14" s="37" t="s">
        <v>213</v>
      </c>
      <c r="E14" s="37" t="s">
        <v>214</v>
      </c>
    </row>
    <row r="15" customFormat="false" ht="15" hidden="false" customHeight="false" outlineLevel="0" collapsed="false">
      <c r="C15" s="33" t="n">
        <v>-3</v>
      </c>
      <c r="D15" s="11" t="n">
        <f aca="false">EXP(-0.5*C15^2)/SQRT(2*PI())</f>
        <v>0.00443184841193801</v>
      </c>
      <c r="E15" s="11" t="n">
        <f aca="false">D15/SUM($D$15:$D$21)</f>
        <v>0.00443304817524375</v>
      </c>
    </row>
    <row r="16" customFormat="false" ht="15" hidden="false" customHeight="false" outlineLevel="0" collapsed="false">
      <c r="C16" s="33" t="n">
        <v>-2</v>
      </c>
      <c r="D16" s="11" t="n">
        <f aca="false">EXP(-0.5*C16^2)/SQRT(2*PI())</f>
        <v>0.0539909665131881</v>
      </c>
      <c r="E16" s="11" t="n">
        <f aca="false">D16/SUM($D$15:$D$21)</f>
        <v>0.0540055826224145</v>
      </c>
    </row>
    <row r="17" customFormat="false" ht="15" hidden="false" customHeight="false" outlineLevel="0" collapsed="false">
      <c r="C17" s="33" t="n">
        <v>-1</v>
      </c>
      <c r="D17" s="11" t="n">
        <f aca="false">EXP(-0.5*C17^2)/SQRT(2*PI())</f>
        <v>0.241970724519143</v>
      </c>
      <c r="E17" s="11" t="n">
        <f aca="false">D17/SUM($D$15:$D$21)</f>
        <v>0.242036229376114</v>
      </c>
    </row>
    <row r="18" customFormat="false" ht="15" hidden="false" customHeight="false" outlineLevel="0" collapsed="false">
      <c r="C18" s="33" t="n">
        <v>0</v>
      </c>
      <c r="D18" s="11" t="n">
        <f aca="false">EXP(-0.5*C18^2)/SQRT(2*PI())</f>
        <v>0.398942280401433</v>
      </c>
      <c r="E18" s="11" t="n">
        <f aca="false">D18/SUM($D$15:$D$21)</f>
        <v>0.399050279652455</v>
      </c>
    </row>
    <row r="19" customFormat="false" ht="15" hidden="false" customHeight="false" outlineLevel="0" collapsed="false">
      <c r="C19" s="33" t="n">
        <v>1</v>
      </c>
      <c r="D19" s="11" t="n">
        <f aca="false">EXP(-0.5*C19^2)/SQRT(2*PI())</f>
        <v>0.241970724519143</v>
      </c>
      <c r="E19" s="11" t="n">
        <f aca="false">D19/SUM($D$15:$D$21)</f>
        <v>0.242036229376114</v>
      </c>
    </row>
    <row r="20" customFormat="false" ht="15" hidden="false" customHeight="false" outlineLevel="0" collapsed="false">
      <c r="C20" s="33" t="n">
        <v>2</v>
      </c>
      <c r="D20" s="11" t="n">
        <f aca="false">EXP(-0.5*C20^2)/SQRT(2*PI())</f>
        <v>0.0539909665131881</v>
      </c>
      <c r="E20" s="11" t="n">
        <f aca="false">D20/SUM($D$15:$D$21)</f>
        <v>0.0540055826224145</v>
      </c>
    </row>
    <row r="21" customFormat="false" ht="15" hidden="false" customHeight="false" outlineLevel="0" collapsed="false">
      <c r="C21" s="33" t="n">
        <v>3</v>
      </c>
      <c r="D21" s="11" t="n">
        <f aca="false">EXP(-0.5*C21^2)/SQRT(2*PI())</f>
        <v>0.00443184841193801</v>
      </c>
      <c r="E21" s="11" t="n">
        <f aca="false">D21/SUM($D$15:$D$21)</f>
        <v>0.00443304817524375</v>
      </c>
    </row>
    <row r="22" customFormat="false" ht="15" hidden="false" customHeight="false" outlineLevel="0" collapsed="false">
      <c r="B22" s="15" t="s">
        <v>258</v>
      </c>
    </row>
    <row r="23" customFormat="false" ht="15" hidden="false" customHeight="false" outlineLevel="0" collapsed="false">
      <c r="B23" s="6" t="s">
        <v>242</v>
      </c>
      <c r="C23" s="6" t="s">
        <v>243</v>
      </c>
      <c r="D23" s="6" t="s">
        <v>214</v>
      </c>
      <c r="E23" s="6" t="s">
        <v>219</v>
      </c>
      <c r="F23" s="6" t="s">
        <v>259</v>
      </c>
      <c r="G23" s="6" t="s">
        <v>260</v>
      </c>
      <c r="H23" s="6" t="s">
        <v>223</v>
      </c>
      <c r="I23" s="6" t="s">
        <v>224</v>
      </c>
      <c r="J23" s="6" t="s">
        <v>225</v>
      </c>
      <c r="K23" s="6" t="s">
        <v>226</v>
      </c>
      <c r="M23" s="15" t="s">
        <v>261</v>
      </c>
    </row>
    <row r="24" customFormat="false" ht="15" hidden="false" customHeight="false" outlineLevel="0" collapsed="false">
      <c r="B24" s="47" t="n">
        <f aca="false">$C$15</f>
        <v>-3</v>
      </c>
      <c r="C24" s="47" t="n">
        <f aca="false">$C$15</f>
        <v>-3</v>
      </c>
      <c r="D24" s="48" t="n">
        <f aca="false">$E$15*$E$15</f>
        <v>1.96519161240319E-005</v>
      </c>
      <c r="E24" s="49" t="n">
        <f aca="false">$C$5*EXP($C$9*B24+$C$10*C24)</f>
        <v>453.110005121125</v>
      </c>
      <c r="F24" s="50" t="n">
        <f aca="false">IF(E24&gt;=3000,1,0)</f>
        <v>0</v>
      </c>
      <c r="G24" s="50" t="n">
        <f aca="false">IF(E24&gt;=3500,1,0)</f>
        <v>0</v>
      </c>
      <c r="H24" s="51" t="n">
        <f aca="false">Positions!$F$5*(F24-Positions!$G$5)-Positions!$F$6*(G24-Positions!$G$6)</f>
        <v>-2180</v>
      </c>
      <c r="I24" s="51" t="n">
        <f aca="false">-H24</f>
        <v>2180</v>
      </c>
      <c r="J24" s="48" t="n">
        <f aca="false">SUMPRODUCT(($I$24:$I$72&gt;=I24)*$D$24:$D$72)</f>
        <v>0.579859972194849</v>
      </c>
      <c r="K24" s="52" t="n">
        <f aca="false">I24-1000000000000*(J24&lt;(1-Dashboard!$C$5))</f>
        <v>2180</v>
      </c>
      <c r="M24" s="4" t="s">
        <v>229</v>
      </c>
      <c r="N24" s="43" t="n">
        <f aca="false">MAX($K$24:$K$72)</f>
        <v>2180</v>
      </c>
    </row>
    <row r="25" customFormat="false" ht="15" hidden="false" customHeight="false" outlineLevel="0" collapsed="false">
      <c r="B25" s="47" t="n">
        <f aca="false">$C$15</f>
        <v>-3</v>
      </c>
      <c r="C25" s="47" t="n">
        <f aca="false">$C$16</f>
        <v>-2</v>
      </c>
      <c r="D25" s="48" t="n">
        <f aca="false">$E$15*$E$16</f>
        <v>0.00023940934949727</v>
      </c>
      <c r="E25" s="49" t="n">
        <f aca="false">$C$5*EXP($C$9*B25+$C$10*C25)</f>
        <v>659.765312333734</v>
      </c>
      <c r="F25" s="50" t="n">
        <f aca="false">IF(E25&gt;=3000,1,0)</f>
        <v>0</v>
      </c>
      <c r="G25" s="50" t="n">
        <f aca="false">IF(E25&gt;=3500,1,0)</f>
        <v>0</v>
      </c>
      <c r="H25" s="51" t="n">
        <f aca="false">Positions!$F$5*(F25-Positions!$G$5)-Positions!$F$6*(G25-Positions!$G$6)</f>
        <v>-2180</v>
      </c>
      <c r="I25" s="51" t="n">
        <f aca="false">-H25</f>
        <v>2180</v>
      </c>
      <c r="J25" s="48" t="n">
        <f aca="false">SUMPRODUCT(($I$24:$I$72&gt;=I25)*$D$24:$D$72)</f>
        <v>0.579859972194849</v>
      </c>
      <c r="K25" s="52" t="n">
        <f aca="false">I25-1000000000000*(J25&lt;(1-Dashboard!$C$5))</f>
        <v>2180</v>
      </c>
      <c r="M25" s="4" t="s">
        <v>230</v>
      </c>
      <c r="N25" s="43" t="n">
        <f aca="false">SUMPRODUCT(($I$24:$I$72&gt;=N24)*$D$24:$D$72*$I$24:$I$72)/SUMPRODUCT(($I$24:$I$72&gt;=N24)*$D$24:$D$72)</f>
        <v>2180</v>
      </c>
    </row>
    <row r="26" customFormat="false" ht="15" hidden="false" customHeight="false" outlineLevel="0" collapsed="false">
      <c r="B26" s="47" t="n">
        <f aca="false">$C$15</f>
        <v>-3</v>
      </c>
      <c r="C26" s="47" t="n">
        <f aca="false">$C$17</f>
        <v>-1</v>
      </c>
      <c r="D26" s="48" t="n">
        <f aca="false">$E$15*$E$17</f>
        <v>0.00107295826497866</v>
      </c>
      <c r="E26" s="49" t="n">
        <f aca="false">$C$5*EXP($C$9*B26+$C$10*C26)</f>
        <v>960.672380744425</v>
      </c>
      <c r="F26" s="50" t="n">
        <f aca="false">IF(E26&gt;=3000,1,0)</f>
        <v>0</v>
      </c>
      <c r="G26" s="50" t="n">
        <f aca="false">IF(E26&gt;=3500,1,0)</f>
        <v>0</v>
      </c>
      <c r="H26" s="51" t="n">
        <f aca="false">Positions!$F$5*(F26-Positions!$G$5)-Positions!$F$6*(G26-Positions!$G$6)</f>
        <v>-2180</v>
      </c>
      <c r="I26" s="51" t="n">
        <f aca="false">-H26</f>
        <v>2180</v>
      </c>
      <c r="J26" s="48" t="n">
        <f aca="false">SUMPRODUCT(($I$24:$I$72&gt;=I26)*$D$24:$D$72)</f>
        <v>0.579859972194849</v>
      </c>
      <c r="K26" s="52" t="n">
        <f aca="false">I26-1000000000000*(J26&lt;(1-Dashboard!$C$5))</f>
        <v>2180</v>
      </c>
      <c r="M26" s="4" t="s">
        <v>231</v>
      </c>
      <c r="N26" s="43" t="n">
        <f aca="false">MAX($I$24:$I$72)</f>
        <v>2180</v>
      </c>
    </row>
    <row r="27" customFormat="false" ht="15" hidden="false" customHeight="false" outlineLevel="0" collapsed="false">
      <c r="B27" s="47" t="n">
        <f aca="false">$C$15</f>
        <v>-3</v>
      </c>
      <c r="C27" s="47" t="n">
        <f aca="false">$C$18</f>
        <v>0</v>
      </c>
      <c r="D27" s="48" t="n">
        <f aca="false">$E$15*$E$18</f>
        <v>0.00176900911404382</v>
      </c>
      <c r="E27" s="49" t="n">
        <f aca="false">$C$5*EXP($C$9*B27+$C$10*C27)</f>
        <v>1398.81773999408</v>
      </c>
      <c r="F27" s="50" t="n">
        <f aca="false">IF(E27&gt;=3000,1,0)</f>
        <v>0</v>
      </c>
      <c r="G27" s="50" t="n">
        <f aca="false">IF(E27&gt;=3500,1,0)</f>
        <v>0</v>
      </c>
      <c r="H27" s="51" t="n">
        <f aca="false">Positions!$F$5*(F27-Positions!$G$5)-Positions!$F$6*(G27-Positions!$G$6)</f>
        <v>-2180</v>
      </c>
      <c r="I27" s="51" t="n">
        <f aca="false">-H27</f>
        <v>2180</v>
      </c>
      <c r="J27" s="48" t="n">
        <f aca="false">SUMPRODUCT(($I$24:$I$72&gt;=I27)*$D$24:$D$72)</f>
        <v>0.579859972194849</v>
      </c>
      <c r="K27" s="52" t="n">
        <f aca="false">I27-1000000000000*(J27&lt;(1-Dashboard!$C$5))</f>
        <v>2180</v>
      </c>
      <c r="M27" s="15" t="s">
        <v>232</v>
      </c>
      <c r="N27" s="16" t="n">
        <f aca="false">MAX(N25,0)</f>
        <v>2180</v>
      </c>
    </row>
    <row r="28" customFormat="false" ht="15" hidden="false" customHeight="false" outlineLevel="0" collapsed="false">
      <c r="B28" s="47" t="n">
        <f aca="false">$C$15</f>
        <v>-3</v>
      </c>
      <c r="C28" s="47" t="n">
        <f aca="false">$C$19</f>
        <v>1</v>
      </c>
      <c r="D28" s="48" t="n">
        <f aca="false">$E$15*$E$19</f>
        <v>0.00107295826497866</v>
      </c>
      <c r="E28" s="49" t="n">
        <f aca="false">$C$5*EXP($C$9*B28+$C$10*C28)</f>
        <v>2036.79330117298</v>
      </c>
      <c r="F28" s="50" t="n">
        <f aca="false">IF(E28&gt;=3000,1,0)</f>
        <v>0</v>
      </c>
      <c r="G28" s="50" t="n">
        <f aca="false">IF(E28&gt;=3500,1,0)</f>
        <v>0</v>
      </c>
      <c r="H28" s="51" t="n">
        <f aca="false">Positions!$F$5*(F28-Positions!$G$5)-Positions!$F$6*(G28-Positions!$G$6)</f>
        <v>-2180</v>
      </c>
      <c r="I28" s="51" t="n">
        <f aca="false">-H28</f>
        <v>2180</v>
      </c>
      <c r="J28" s="48" t="n">
        <f aca="false">SUMPRODUCT(($I$24:$I$72&gt;=I28)*$D$24:$D$72)</f>
        <v>0.579859972194849</v>
      </c>
      <c r="K28" s="52" t="n">
        <f aca="false">I28-1000000000000*(J28&lt;(1-Dashboard!$C$5))</f>
        <v>2180</v>
      </c>
      <c r="M28" s="4" t="s">
        <v>44</v>
      </c>
      <c r="N28" s="9" t="n">
        <f aca="false">Positions!$J$5+Positions!$J$6</f>
        <v>7180</v>
      </c>
    </row>
    <row r="29" customFormat="false" ht="15" hidden="false" customHeight="false" outlineLevel="0" collapsed="false">
      <c r="B29" s="47" t="n">
        <f aca="false">$C$15</f>
        <v>-3</v>
      </c>
      <c r="C29" s="47" t="n">
        <f aca="false">$C$20</f>
        <v>2</v>
      </c>
      <c r="D29" s="48" t="n">
        <f aca="false">$E$15*$E$20</f>
        <v>0.00023940934949727</v>
      </c>
      <c r="E29" s="49" t="n">
        <f aca="false">$C$5*EXP($C$9*B29+$C$10*C29)</f>
        <v>2965.73801796414</v>
      </c>
      <c r="F29" s="50" t="n">
        <f aca="false">IF(E29&gt;=3000,1,0)</f>
        <v>0</v>
      </c>
      <c r="G29" s="50" t="n">
        <f aca="false">IF(E29&gt;=3500,1,0)</f>
        <v>0</v>
      </c>
      <c r="H29" s="51" t="n">
        <f aca="false">Positions!$F$5*(F29-Positions!$G$5)-Positions!$F$6*(G29-Positions!$G$6)</f>
        <v>-2180</v>
      </c>
      <c r="I29" s="51" t="n">
        <f aca="false">-H29</f>
        <v>2180</v>
      </c>
      <c r="J29" s="48" t="n">
        <f aca="false">SUMPRODUCT(($I$24:$I$72&gt;=I29)*$D$24:$D$72)</f>
        <v>0.579859972194849</v>
      </c>
      <c r="K29" s="52" t="n">
        <f aca="false">I29-1000000000000*(J29&lt;(1-Dashboard!$C$5))</f>
        <v>2180</v>
      </c>
      <c r="M29" s="4" t="s">
        <v>233</v>
      </c>
      <c r="N29" s="10" t="n">
        <f aca="false">1-N27/N28</f>
        <v>0.696378830083566</v>
      </c>
    </row>
    <row r="30" customFormat="false" ht="15" hidden="false" customHeight="false" outlineLevel="0" collapsed="false">
      <c r="B30" s="47" t="n">
        <f aca="false">$C$15</f>
        <v>-3</v>
      </c>
      <c r="C30" s="47" t="n">
        <f aca="false">$C$21</f>
        <v>3</v>
      </c>
      <c r="D30" s="48" t="n">
        <f aca="false">$E$15*$E$21</f>
        <v>1.96519161240319E-005</v>
      </c>
      <c r="E30" s="49" t="n">
        <f aca="false">$C$5*EXP($C$9*B30+$C$10*C30)</f>
        <v>4318.35767828406</v>
      </c>
      <c r="F30" s="50" t="n">
        <f aca="false">IF(E30&gt;=3000,1,0)</f>
        <v>1</v>
      </c>
      <c r="G30" s="50" t="n">
        <f aca="false">IF(E30&gt;=3500,1,0)</f>
        <v>1</v>
      </c>
      <c r="H30" s="51" t="n">
        <f aca="false">Positions!$F$5*(F30-Positions!$G$5)-Positions!$F$6*(G30-Positions!$G$6)</f>
        <v>820</v>
      </c>
      <c r="I30" s="51" t="n">
        <f aca="false">-H30</f>
        <v>-820</v>
      </c>
      <c r="J30" s="48" t="n">
        <f aca="false">SUMPRODUCT(($I$24:$I$72&gt;=I30)*$D$24:$D$72)</f>
        <v>0.928347156086204</v>
      </c>
      <c r="K30" s="52" t="n">
        <f aca="false">I30-1000000000000*(J30&lt;(1-Dashboard!$C$5))</f>
        <v>-820</v>
      </c>
    </row>
    <row r="31" customFormat="false" ht="15" hidden="false" customHeight="false" outlineLevel="0" collapsed="false">
      <c r="B31" s="47" t="n">
        <f aca="false">$C$16</f>
        <v>-2</v>
      </c>
      <c r="C31" s="47" t="n">
        <f aca="false">$C$15</f>
        <v>-3</v>
      </c>
      <c r="D31" s="48" t="n">
        <f aca="false">$E$16*$E$15</f>
        <v>0.00023940934949727</v>
      </c>
      <c r="E31" s="49" t="n">
        <f aca="false">$C$5*EXP($C$9*B31+$C$10*C31)</f>
        <v>577.762398619556</v>
      </c>
      <c r="F31" s="50" t="n">
        <f aca="false">IF(E31&gt;=3000,1,0)</f>
        <v>0</v>
      </c>
      <c r="G31" s="50" t="n">
        <f aca="false">IF(E31&gt;=3500,1,0)</f>
        <v>0</v>
      </c>
      <c r="H31" s="51" t="n">
        <f aca="false">Positions!$F$5*(F31-Positions!$G$5)-Positions!$F$6*(G31-Positions!$G$6)</f>
        <v>-2180</v>
      </c>
      <c r="I31" s="51" t="n">
        <f aca="false">-H31</f>
        <v>2180</v>
      </c>
      <c r="J31" s="48" t="n">
        <f aca="false">SUMPRODUCT(($I$24:$I$72&gt;=I31)*$D$24:$D$72)</f>
        <v>0.579859972194849</v>
      </c>
      <c r="K31" s="52" t="n">
        <f aca="false">I31-1000000000000*(J31&lt;(1-Dashboard!$C$5))</f>
        <v>2180</v>
      </c>
    </row>
    <row r="32" customFormat="false" ht="15" hidden="false" customHeight="false" outlineLevel="0" collapsed="false">
      <c r="B32" s="47" t="n">
        <f aca="false">$C$16</f>
        <v>-2</v>
      </c>
      <c r="C32" s="47" t="n">
        <f aca="false">$C$16</f>
        <v>-2</v>
      </c>
      <c r="D32" s="48" t="n">
        <f aca="false">$E$16*$E$16</f>
        <v>0.00291660295438644</v>
      </c>
      <c r="E32" s="49" t="n">
        <f aca="false">$C$5*EXP($C$9*B32+$C$10*C32)</f>
        <v>841.269415973324</v>
      </c>
      <c r="F32" s="50" t="n">
        <f aca="false">IF(E32&gt;=3000,1,0)</f>
        <v>0</v>
      </c>
      <c r="G32" s="50" t="n">
        <f aca="false">IF(E32&gt;=3500,1,0)</f>
        <v>0</v>
      </c>
      <c r="H32" s="51" t="n">
        <f aca="false">Positions!$F$5*(F32-Positions!$G$5)-Positions!$F$6*(G32-Positions!$G$6)</f>
        <v>-2180</v>
      </c>
      <c r="I32" s="51" t="n">
        <f aca="false">-H32</f>
        <v>2180</v>
      </c>
      <c r="J32" s="48" t="n">
        <f aca="false">SUMPRODUCT(($I$24:$I$72&gt;=I32)*$D$24:$D$72)</f>
        <v>0.579859972194849</v>
      </c>
      <c r="K32" s="52" t="n">
        <f aca="false">I32-1000000000000*(J32&lt;(1-Dashboard!$C$5))</f>
        <v>2180</v>
      </c>
    </row>
    <row r="33" customFormat="false" ht="15" hidden="false" customHeight="false" outlineLevel="0" collapsed="false">
      <c r="B33" s="47" t="n">
        <f aca="false">$C$16</f>
        <v>-2</v>
      </c>
      <c r="C33" s="47" t="n">
        <f aca="false">$C$17</f>
        <v>-1</v>
      </c>
      <c r="D33" s="48" t="n">
        <f aca="false">$E$16*$E$17</f>
        <v>0.0130713075831894</v>
      </c>
      <c r="E33" s="49" t="n">
        <f aca="false">$C$5*EXP($C$9*B33+$C$10*C33)</f>
        <v>1224.95723491713</v>
      </c>
      <c r="F33" s="50" t="n">
        <f aca="false">IF(E33&gt;=3000,1,0)</f>
        <v>0</v>
      </c>
      <c r="G33" s="50" t="n">
        <f aca="false">IF(E33&gt;=3500,1,0)</f>
        <v>0</v>
      </c>
      <c r="H33" s="51" t="n">
        <f aca="false">Positions!$F$5*(F33-Positions!$G$5)-Positions!$F$6*(G33-Positions!$G$6)</f>
        <v>-2180</v>
      </c>
      <c r="I33" s="51" t="n">
        <f aca="false">-H33</f>
        <v>2180</v>
      </c>
      <c r="J33" s="48" t="n">
        <f aca="false">SUMPRODUCT(($I$24:$I$72&gt;=I33)*$D$24:$D$72)</f>
        <v>0.579859972194849</v>
      </c>
      <c r="K33" s="52" t="n">
        <f aca="false">I33-1000000000000*(J33&lt;(1-Dashboard!$C$5))</f>
        <v>2180</v>
      </c>
    </row>
    <row r="34" customFormat="false" ht="15" hidden="false" customHeight="false" outlineLevel="0" collapsed="false">
      <c r="B34" s="47" t="n">
        <f aca="false">$C$16</f>
        <v>-2</v>
      </c>
      <c r="C34" s="47" t="n">
        <f aca="false">$C$18</f>
        <v>0</v>
      </c>
      <c r="D34" s="48" t="n">
        <f aca="false">$E$16*$E$18</f>
        <v>0.0215509428482683</v>
      </c>
      <c r="E34" s="49" t="n">
        <f aca="false">$C$5*EXP($C$9*B34+$C$10*C34)</f>
        <v>1783.63815311145</v>
      </c>
      <c r="F34" s="50" t="n">
        <f aca="false">IF(E34&gt;=3000,1,0)</f>
        <v>0</v>
      </c>
      <c r="G34" s="50" t="n">
        <f aca="false">IF(E34&gt;=3500,1,0)</f>
        <v>0</v>
      </c>
      <c r="H34" s="51" t="n">
        <f aca="false">Positions!$F$5*(F34-Positions!$G$5)-Positions!$F$6*(G34-Positions!$G$6)</f>
        <v>-2180</v>
      </c>
      <c r="I34" s="51" t="n">
        <f aca="false">-H34</f>
        <v>2180</v>
      </c>
      <c r="J34" s="48" t="n">
        <f aca="false">SUMPRODUCT(($I$24:$I$72&gt;=I34)*$D$24:$D$72)</f>
        <v>0.579859972194849</v>
      </c>
      <c r="K34" s="52" t="n">
        <f aca="false">I34-1000000000000*(J34&lt;(1-Dashboard!$C$5))</f>
        <v>2180</v>
      </c>
    </row>
    <row r="35" customFormat="false" ht="15" hidden="false" customHeight="false" outlineLevel="0" collapsed="false">
      <c r="B35" s="47" t="n">
        <f aca="false">$C$16</f>
        <v>-2</v>
      </c>
      <c r="C35" s="47" t="n">
        <f aca="false">$C$19</f>
        <v>1</v>
      </c>
      <c r="D35" s="48" t="n">
        <f aca="false">$E$16*$E$19</f>
        <v>0.0130713075831894</v>
      </c>
      <c r="E35" s="49" t="n">
        <f aca="false">$C$5*EXP($C$9*B35+$C$10*C35)</f>
        <v>2597.1233693314</v>
      </c>
      <c r="F35" s="50" t="n">
        <f aca="false">IF(E35&gt;=3000,1,0)</f>
        <v>0</v>
      </c>
      <c r="G35" s="50" t="n">
        <f aca="false">IF(E35&gt;=3500,1,0)</f>
        <v>0</v>
      </c>
      <c r="H35" s="51" t="n">
        <f aca="false">Positions!$F$5*(F35-Positions!$G$5)-Positions!$F$6*(G35-Positions!$G$6)</f>
        <v>-2180</v>
      </c>
      <c r="I35" s="51" t="n">
        <f aca="false">-H35</f>
        <v>2180</v>
      </c>
      <c r="J35" s="48" t="n">
        <f aca="false">SUMPRODUCT(($I$24:$I$72&gt;=I35)*$D$24:$D$72)</f>
        <v>0.579859972194849</v>
      </c>
      <c r="K35" s="52" t="n">
        <f aca="false">I35-1000000000000*(J35&lt;(1-Dashboard!$C$5))</f>
        <v>2180</v>
      </c>
    </row>
    <row r="36" customFormat="false" ht="15" hidden="false" customHeight="false" outlineLevel="0" collapsed="false">
      <c r="B36" s="47" t="n">
        <f aca="false">$C$16</f>
        <v>-2</v>
      </c>
      <c r="C36" s="47" t="n">
        <f aca="false">$C$20</f>
        <v>2</v>
      </c>
      <c r="D36" s="48" t="n">
        <f aca="false">$E$16*$E$20</f>
        <v>0.00291660295438644</v>
      </c>
      <c r="E36" s="49" t="n">
        <f aca="false">$C$5*EXP($C$9*B36+$C$10*C36)</f>
        <v>3781.62453172518</v>
      </c>
      <c r="F36" s="50" t="n">
        <f aca="false">IF(E36&gt;=3000,1,0)</f>
        <v>1</v>
      </c>
      <c r="G36" s="50" t="n">
        <f aca="false">IF(E36&gt;=3500,1,0)</f>
        <v>1</v>
      </c>
      <c r="H36" s="51" t="n">
        <f aca="false">Positions!$F$5*(F36-Positions!$G$5)-Positions!$F$6*(G36-Positions!$G$6)</f>
        <v>820</v>
      </c>
      <c r="I36" s="51" t="n">
        <f aca="false">-H36</f>
        <v>-820</v>
      </c>
      <c r="J36" s="48" t="n">
        <f aca="false">SUMPRODUCT(($I$24:$I$72&gt;=I36)*$D$24:$D$72)</f>
        <v>0.928347156086204</v>
      </c>
      <c r="K36" s="52" t="n">
        <f aca="false">I36-1000000000000*(J36&lt;(1-Dashboard!$C$5))</f>
        <v>-820</v>
      </c>
    </row>
    <row r="37" customFormat="false" ht="15" hidden="false" customHeight="false" outlineLevel="0" collapsed="false">
      <c r="B37" s="47" t="n">
        <f aca="false">$C$16</f>
        <v>-2</v>
      </c>
      <c r="C37" s="47" t="n">
        <f aca="false">$C$21</f>
        <v>3</v>
      </c>
      <c r="D37" s="48" t="n">
        <f aca="false">$E$16*$E$21</f>
        <v>0.00023940934949727</v>
      </c>
      <c r="E37" s="49" t="n">
        <f aca="false">$C$5*EXP($C$9*B37+$C$10*C37)</f>
        <v>5506.35532675032</v>
      </c>
      <c r="F37" s="50" t="n">
        <f aca="false">IF(E37&gt;=3000,1,0)</f>
        <v>1</v>
      </c>
      <c r="G37" s="50" t="n">
        <f aca="false">IF(E37&gt;=3500,1,0)</f>
        <v>1</v>
      </c>
      <c r="H37" s="51" t="n">
        <f aca="false">Positions!$F$5*(F37-Positions!$G$5)-Positions!$F$6*(G37-Positions!$G$6)</f>
        <v>820</v>
      </c>
      <c r="I37" s="51" t="n">
        <f aca="false">-H37</f>
        <v>-820</v>
      </c>
      <c r="J37" s="48" t="n">
        <f aca="false">SUMPRODUCT(($I$24:$I$72&gt;=I37)*$D$24:$D$72)</f>
        <v>0.928347156086204</v>
      </c>
      <c r="K37" s="52" t="n">
        <f aca="false">I37-1000000000000*(J37&lt;(1-Dashboard!$C$5))</f>
        <v>-820</v>
      </c>
    </row>
    <row r="38" customFormat="false" ht="15" hidden="false" customHeight="false" outlineLevel="0" collapsed="false">
      <c r="B38" s="47" t="n">
        <f aca="false">$C$17</f>
        <v>-1</v>
      </c>
      <c r="C38" s="47" t="n">
        <f aca="false">$C$15</f>
        <v>-3</v>
      </c>
      <c r="D38" s="48" t="n">
        <f aca="false">$E$17*$E$15</f>
        <v>0.00107295826497866</v>
      </c>
      <c r="E38" s="49" t="n">
        <f aca="false">$C$5*EXP($C$9*B38+$C$10*C38)</f>
        <v>736.707169309556</v>
      </c>
      <c r="F38" s="50" t="n">
        <f aca="false">IF(E38&gt;=3000,1,0)</f>
        <v>0</v>
      </c>
      <c r="G38" s="50" t="n">
        <f aca="false">IF(E38&gt;=3500,1,0)</f>
        <v>0</v>
      </c>
      <c r="H38" s="51" t="n">
        <f aca="false">Positions!$F$5*(F38-Positions!$G$5)-Positions!$F$6*(G38-Positions!$G$6)</f>
        <v>-2180</v>
      </c>
      <c r="I38" s="51" t="n">
        <f aca="false">-H38</f>
        <v>2180</v>
      </c>
      <c r="J38" s="48" t="n">
        <f aca="false">SUMPRODUCT(($I$24:$I$72&gt;=I38)*$D$24:$D$72)</f>
        <v>0.579859972194849</v>
      </c>
      <c r="K38" s="52" t="n">
        <f aca="false">I38-1000000000000*(J38&lt;(1-Dashboard!$C$5))</f>
        <v>2180</v>
      </c>
    </row>
    <row r="39" customFormat="false" ht="15" hidden="false" customHeight="false" outlineLevel="0" collapsed="false">
      <c r="B39" s="47" t="n">
        <f aca="false">$C$17</f>
        <v>-1</v>
      </c>
      <c r="C39" s="47" t="n">
        <f aca="false">$C$16</f>
        <v>-2</v>
      </c>
      <c r="D39" s="48" t="n">
        <f aca="false">$E$17*$E$16</f>
        <v>0.0130713075831894</v>
      </c>
      <c r="E39" s="49" t="n">
        <f aca="false">$C$5*EXP($C$9*B39+$C$10*C39)</f>
        <v>1072.70603201112</v>
      </c>
      <c r="F39" s="50" t="n">
        <f aca="false">IF(E39&gt;=3000,1,0)</f>
        <v>0</v>
      </c>
      <c r="G39" s="50" t="n">
        <f aca="false">IF(E39&gt;=3500,1,0)</f>
        <v>0</v>
      </c>
      <c r="H39" s="51" t="n">
        <f aca="false">Positions!$F$5*(F39-Positions!$G$5)-Positions!$F$6*(G39-Positions!$G$6)</f>
        <v>-2180</v>
      </c>
      <c r="I39" s="51" t="n">
        <f aca="false">-H39</f>
        <v>2180</v>
      </c>
      <c r="J39" s="48" t="n">
        <f aca="false">SUMPRODUCT(($I$24:$I$72&gt;=I39)*$D$24:$D$72)</f>
        <v>0.579859972194849</v>
      </c>
      <c r="K39" s="52" t="n">
        <f aca="false">I39-1000000000000*(J39&lt;(1-Dashboard!$C$5))</f>
        <v>2180</v>
      </c>
    </row>
    <row r="40" customFormat="false" ht="15" hidden="false" customHeight="false" outlineLevel="0" collapsed="false">
      <c r="B40" s="47" t="n">
        <f aca="false">$C$17</f>
        <v>-1</v>
      </c>
      <c r="C40" s="47" t="n">
        <f aca="false">$C$17</f>
        <v>-1</v>
      </c>
      <c r="D40" s="48" t="n">
        <f aca="false">$E$17*$E$17</f>
        <v>0.058581536330607</v>
      </c>
      <c r="E40" s="49" t="n">
        <f aca="false">$C$5*EXP($C$9*B40+$C$10*C40)</f>
        <v>1561.94792048987</v>
      </c>
      <c r="F40" s="50" t="n">
        <f aca="false">IF(E40&gt;=3000,1,0)</f>
        <v>0</v>
      </c>
      <c r="G40" s="50" t="n">
        <f aca="false">IF(E40&gt;=3500,1,0)</f>
        <v>0</v>
      </c>
      <c r="H40" s="51" t="n">
        <f aca="false">Positions!$F$5*(F40-Positions!$G$5)-Positions!$F$6*(G40-Positions!$G$6)</f>
        <v>-2180</v>
      </c>
      <c r="I40" s="51" t="n">
        <f aca="false">-H40</f>
        <v>2180</v>
      </c>
      <c r="J40" s="48" t="n">
        <f aca="false">SUMPRODUCT(($I$24:$I$72&gt;=I40)*$D$24:$D$72)</f>
        <v>0.579859972194849</v>
      </c>
      <c r="K40" s="52" t="n">
        <f aca="false">I40-1000000000000*(J40&lt;(1-Dashboard!$C$5))</f>
        <v>2180</v>
      </c>
    </row>
    <row r="41" customFormat="false" ht="15" hidden="false" customHeight="false" outlineLevel="0" collapsed="false">
      <c r="B41" s="47" t="n">
        <f aca="false">$C$17</f>
        <v>-1</v>
      </c>
      <c r="C41" s="47" t="n">
        <f aca="false">$C$18</f>
        <v>0</v>
      </c>
      <c r="D41" s="48" t="n">
        <f aca="false">$E$17*$E$18</f>
        <v>0.0965846250185641</v>
      </c>
      <c r="E41" s="49" t="n">
        <f aca="false">$C$5*EXP($C$9*B41+$C$10*C41)</f>
        <v>2274.32421699792</v>
      </c>
      <c r="F41" s="50" t="n">
        <f aca="false">IF(E41&gt;=3000,1,0)</f>
        <v>0</v>
      </c>
      <c r="G41" s="50" t="n">
        <f aca="false">IF(E41&gt;=3500,1,0)</f>
        <v>0</v>
      </c>
      <c r="H41" s="51" t="n">
        <f aca="false">Positions!$F$5*(F41-Positions!$G$5)-Positions!$F$6*(G41-Positions!$G$6)</f>
        <v>-2180</v>
      </c>
      <c r="I41" s="51" t="n">
        <f aca="false">-H41</f>
        <v>2180</v>
      </c>
      <c r="J41" s="48" t="n">
        <f aca="false">SUMPRODUCT(($I$24:$I$72&gt;=I41)*$D$24:$D$72)</f>
        <v>0.579859972194849</v>
      </c>
      <c r="K41" s="52" t="n">
        <f aca="false">I41-1000000000000*(J41&lt;(1-Dashboard!$C$5))</f>
        <v>2180</v>
      </c>
    </row>
    <row r="42" customFormat="false" ht="15" hidden="false" customHeight="false" outlineLevel="0" collapsed="false">
      <c r="B42" s="47" t="n">
        <f aca="false">$C$17</f>
        <v>-1</v>
      </c>
      <c r="C42" s="47" t="n">
        <f aca="false">$C$19</f>
        <v>1</v>
      </c>
      <c r="D42" s="48" t="n">
        <f aca="false">$E$17*$E$19</f>
        <v>0.058581536330607</v>
      </c>
      <c r="E42" s="49" t="n">
        <f aca="false">$C$5*EXP($C$9*B42+$C$10*C42)</f>
        <v>3311.60250362314</v>
      </c>
      <c r="F42" s="50" t="n">
        <f aca="false">IF(E42&gt;=3000,1,0)</f>
        <v>1</v>
      </c>
      <c r="G42" s="50" t="n">
        <f aca="false">IF(E42&gt;=3500,1,0)</f>
        <v>0</v>
      </c>
      <c r="H42" s="51" t="n">
        <f aca="false">Positions!$F$5*(F42-Positions!$G$5)-Positions!$F$6*(G42-Positions!$G$6)</f>
        <v>5820</v>
      </c>
      <c r="I42" s="51" t="n">
        <f aca="false">-H42</f>
        <v>-5820</v>
      </c>
      <c r="J42" s="48" t="n">
        <f aca="false">SUMPRODUCT(($I$24:$I$72&gt;=I42)*$D$24:$D$72)</f>
        <v>1</v>
      </c>
      <c r="K42" s="52" t="n">
        <f aca="false">I42-1000000000000*(J42&lt;(1-Dashboard!$C$5))</f>
        <v>-5820</v>
      </c>
    </row>
    <row r="43" customFormat="false" ht="15" hidden="false" customHeight="false" outlineLevel="0" collapsed="false">
      <c r="B43" s="47" t="n">
        <f aca="false">$C$17</f>
        <v>-1</v>
      </c>
      <c r="C43" s="47" t="n">
        <f aca="false">$C$20</f>
        <v>2</v>
      </c>
      <c r="D43" s="48" t="n">
        <f aca="false">$E$17*$E$20</f>
        <v>0.0130713075831894</v>
      </c>
      <c r="E43" s="49" t="n">
        <f aca="false">$C$5*EXP($C$9*B43+$C$10*C43)</f>
        <v>4821.96472254907</v>
      </c>
      <c r="F43" s="50" t="n">
        <f aca="false">IF(E43&gt;=3000,1,0)</f>
        <v>1</v>
      </c>
      <c r="G43" s="50" t="n">
        <f aca="false">IF(E43&gt;=3500,1,0)</f>
        <v>1</v>
      </c>
      <c r="H43" s="51" t="n">
        <f aca="false">Positions!$F$5*(F43-Positions!$G$5)-Positions!$F$6*(G43-Positions!$G$6)</f>
        <v>820</v>
      </c>
      <c r="I43" s="51" t="n">
        <f aca="false">-H43</f>
        <v>-820</v>
      </c>
      <c r="J43" s="48" t="n">
        <f aca="false">SUMPRODUCT(($I$24:$I$72&gt;=I43)*$D$24:$D$72)</f>
        <v>0.928347156086204</v>
      </c>
      <c r="K43" s="52" t="n">
        <f aca="false">I43-1000000000000*(J43&lt;(1-Dashboard!$C$5))</f>
        <v>-820</v>
      </c>
    </row>
    <row r="44" customFormat="false" ht="15" hidden="false" customHeight="false" outlineLevel="0" collapsed="false">
      <c r="B44" s="47" t="n">
        <f aca="false">$C$17</f>
        <v>-1</v>
      </c>
      <c r="C44" s="47" t="n">
        <f aca="false">$C$21</f>
        <v>3</v>
      </c>
      <c r="D44" s="48" t="n">
        <f aca="false">$E$17*$E$21</f>
        <v>0.00107295826497866</v>
      </c>
      <c r="E44" s="49" t="n">
        <f aca="false">$C$5*EXP($C$9*B44+$C$10*C44)</f>
        <v>7021.17592919714</v>
      </c>
      <c r="F44" s="50" t="n">
        <f aca="false">IF(E44&gt;=3000,1,0)</f>
        <v>1</v>
      </c>
      <c r="G44" s="50" t="n">
        <f aca="false">IF(E44&gt;=3500,1,0)</f>
        <v>1</v>
      </c>
      <c r="H44" s="51" t="n">
        <f aca="false">Positions!$F$5*(F44-Positions!$G$5)-Positions!$F$6*(G44-Positions!$G$6)</f>
        <v>820</v>
      </c>
      <c r="I44" s="51" t="n">
        <f aca="false">-H44</f>
        <v>-820</v>
      </c>
      <c r="J44" s="48" t="n">
        <f aca="false">SUMPRODUCT(($I$24:$I$72&gt;=I44)*$D$24:$D$72)</f>
        <v>0.928347156086204</v>
      </c>
      <c r="K44" s="52" t="n">
        <f aca="false">I44-1000000000000*(J44&lt;(1-Dashboard!$C$5))</f>
        <v>-820</v>
      </c>
    </row>
    <row r="45" customFormat="false" ht="15" hidden="false" customHeight="false" outlineLevel="0" collapsed="false">
      <c r="B45" s="47" t="n">
        <f aca="false">$C$18</f>
        <v>0</v>
      </c>
      <c r="C45" s="47" t="n">
        <f aca="false">$C$15</f>
        <v>-3</v>
      </c>
      <c r="D45" s="48" t="n">
        <f aca="false">$E$18*$E$15</f>
        <v>0.00176900911404382</v>
      </c>
      <c r="E45" s="49" t="n">
        <f aca="false">$C$5*EXP($C$9*B45+$C$10*C45)</f>
        <v>939.378288737478</v>
      </c>
      <c r="F45" s="50" t="n">
        <f aca="false">IF(E45&gt;=3000,1,0)</f>
        <v>0</v>
      </c>
      <c r="G45" s="50" t="n">
        <f aca="false">IF(E45&gt;=3500,1,0)</f>
        <v>0</v>
      </c>
      <c r="H45" s="51" t="n">
        <f aca="false">Positions!$F$5*(F45-Positions!$G$5)-Positions!$F$6*(G45-Positions!$G$6)</f>
        <v>-2180</v>
      </c>
      <c r="I45" s="51" t="n">
        <f aca="false">-H45</f>
        <v>2180</v>
      </c>
      <c r="J45" s="48" t="n">
        <f aca="false">SUMPRODUCT(($I$24:$I$72&gt;=I45)*$D$24:$D$72)</f>
        <v>0.579859972194849</v>
      </c>
      <c r="K45" s="52" t="n">
        <f aca="false">I45-1000000000000*(J45&lt;(1-Dashboard!$C$5))</f>
        <v>2180</v>
      </c>
    </row>
    <row r="46" customFormat="false" ht="15" hidden="false" customHeight="false" outlineLevel="0" collapsed="false">
      <c r="B46" s="47" t="n">
        <f aca="false">$C$18</f>
        <v>0</v>
      </c>
      <c r="C46" s="47" t="n">
        <f aca="false">$C$16</f>
        <v>-2</v>
      </c>
      <c r="D46" s="48" t="n">
        <f aca="false">$E$18*$E$16</f>
        <v>0.0215509428482683</v>
      </c>
      <c r="E46" s="49" t="n">
        <f aca="false">$C$5*EXP($C$9*B46+$C$10*C46)</f>
        <v>1367.8117963931</v>
      </c>
      <c r="F46" s="50" t="n">
        <f aca="false">IF(E46&gt;=3000,1,0)</f>
        <v>0</v>
      </c>
      <c r="G46" s="50" t="n">
        <f aca="false">IF(E46&gt;=3500,1,0)</f>
        <v>0</v>
      </c>
      <c r="H46" s="51" t="n">
        <f aca="false">Positions!$F$5*(F46-Positions!$G$5)-Positions!$F$6*(G46-Positions!$G$6)</f>
        <v>-2180</v>
      </c>
      <c r="I46" s="51" t="n">
        <f aca="false">-H46</f>
        <v>2180</v>
      </c>
      <c r="J46" s="48" t="n">
        <f aca="false">SUMPRODUCT(($I$24:$I$72&gt;=I46)*$D$24:$D$72)</f>
        <v>0.579859972194849</v>
      </c>
      <c r="K46" s="52" t="n">
        <f aca="false">I46-1000000000000*(J46&lt;(1-Dashboard!$C$5))</f>
        <v>2180</v>
      </c>
    </row>
    <row r="47" customFormat="false" ht="15" hidden="false" customHeight="false" outlineLevel="0" collapsed="false">
      <c r="B47" s="47" t="n">
        <f aca="false">$C$18</f>
        <v>0</v>
      </c>
      <c r="C47" s="47" t="n">
        <f aca="false">$C$17</f>
        <v>-1</v>
      </c>
      <c r="D47" s="48" t="n">
        <f aca="false">$E$18*$E$17</f>
        <v>0.0965846250185641</v>
      </c>
      <c r="E47" s="49" t="n">
        <f aca="false">$C$5*EXP($C$9*B47+$C$10*C47)</f>
        <v>1991.64610549665</v>
      </c>
      <c r="F47" s="50" t="n">
        <f aca="false">IF(E47&gt;=3000,1,0)</f>
        <v>0</v>
      </c>
      <c r="G47" s="50" t="n">
        <f aca="false">IF(E47&gt;=3500,1,0)</f>
        <v>0</v>
      </c>
      <c r="H47" s="51" t="n">
        <f aca="false">Positions!$F$5*(F47-Positions!$G$5)-Positions!$F$6*(G47-Positions!$G$6)</f>
        <v>-2180</v>
      </c>
      <c r="I47" s="51" t="n">
        <f aca="false">-H47</f>
        <v>2180</v>
      </c>
      <c r="J47" s="48" t="n">
        <f aca="false">SUMPRODUCT(($I$24:$I$72&gt;=I47)*$D$24:$D$72)</f>
        <v>0.579859972194849</v>
      </c>
      <c r="K47" s="52" t="n">
        <f aca="false">I47-1000000000000*(J47&lt;(1-Dashboard!$C$5))</f>
        <v>2180</v>
      </c>
    </row>
    <row r="48" customFormat="false" ht="15" hidden="false" customHeight="false" outlineLevel="0" collapsed="false">
      <c r="B48" s="47" t="n">
        <f aca="false">$C$18</f>
        <v>0</v>
      </c>
      <c r="C48" s="47" t="n">
        <f aca="false">$C$18</f>
        <v>0</v>
      </c>
      <c r="D48" s="48" t="n">
        <f aca="false">$E$18*$E$18</f>
        <v>0.159241125690702</v>
      </c>
      <c r="E48" s="49" t="n">
        <f aca="false">$C$5*EXP($C$9*B48+$C$10*C48)</f>
        <v>2900</v>
      </c>
      <c r="F48" s="50" t="n">
        <f aca="false">IF(E48&gt;=3000,1,0)</f>
        <v>0</v>
      </c>
      <c r="G48" s="50" t="n">
        <f aca="false">IF(E48&gt;=3500,1,0)</f>
        <v>0</v>
      </c>
      <c r="H48" s="51" t="n">
        <f aca="false">Positions!$F$5*(F48-Positions!$G$5)-Positions!$F$6*(G48-Positions!$G$6)</f>
        <v>-2180</v>
      </c>
      <c r="I48" s="51" t="n">
        <f aca="false">-H48</f>
        <v>2180</v>
      </c>
      <c r="J48" s="48" t="n">
        <f aca="false">SUMPRODUCT(($I$24:$I$72&gt;=I48)*$D$24:$D$72)</f>
        <v>0.579859972194849</v>
      </c>
      <c r="K48" s="52" t="n">
        <f aca="false">I48-1000000000000*(J48&lt;(1-Dashboard!$C$5))</f>
        <v>2180</v>
      </c>
    </row>
    <row r="49" customFormat="false" ht="15" hidden="false" customHeight="false" outlineLevel="0" collapsed="false">
      <c r="B49" s="47" t="n">
        <f aca="false">$C$18</f>
        <v>0</v>
      </c>
      <c r="C49" s="47" t="n">
        <f aca="false">$C$19</f>
        <v>1</v>
      </c>
      <c r="D49" s="48" t="n">
        <f aca="false">$E$18*$E$19</f>
        <v>0.0965846250185641</v>
      </c>
      <c r="E49" s="49" t="n">
        <f aca="false">$C$5*EXP($C$9*B49+$C$10*C49)</f>
        <v>4222.63773508237</v>
      </c>
      <c r="F49" s="50" t="n">
        <f aca="false">IF(E49&gt;=3000,1,0)</f>
        <v>1</v>
      </c>
      <c r="G49" s="50" t="n">
        <f aca="false">IF(E49&gt;=3500,1,0)</f>
        <v>1</v>
      </c>
      <c r="H49" s="51" t="n">
        <f aca="false">Positions!$F$5*(F49-Positions!$G$5)-Positions!$F$6*(G49-Positions!$G$6)</f>
        <v>820</v>
      </c>
      <c r="I49" s="51" t="n">
        <f aca="false">-H49</f>
        <v>-820</v>
      </c>
      <c r="J49" s="48" t="n">
        <f aca="false">SUMPRODUCT(($I$24:$I$72&gt;=I49)*$D$24:$D$72)</f>
        <v>0.928347156086204</v>
      </c>
      <c r="K49" s="52" t="n">
        <f aca="false">I49-1000000000000*(J49&lt;(1-Dashboard!$C$5))</f>
        <v>-820</v>
      </c>
    </row>
    <row r="50" customFormat="false" ht="15" hidden="false" customHeight="false" outlineLevel="0" collapsed="false">
      <c r="B50" s="47" t="n">
        <f aca="false">$C$18</f>
        <v>0</v>
      </c>
      <c r="C50" s="47" t="n">
        <f aca="false">$C$20</f>
        <v>2</v>
      </c>
      <c r="D50" s="48" t="n">
        <f aca="false">$E$18*$E$20</f>
        <v>0.0215509428482683</v>
      </c>
      <c r="E50" s="49" t="n">
        <f aca="false">$C$5*EXP($C$9*B50+$C$10*C50)</f>
        <v>6148.50670404882</v>
      </c>
      <c r="F50" s="50" t="n">
        <f aca="false">IF(E50&gt;=3000,1,0)</f>
        <v>1</v>
      </c>
      <c r="G50" s="50" t="n">
        <f aca="false">IF(E50&gt;=3500,1,0)</f>
        <v>1</v>
      </c>
      <c r="H50" s="51" t="n">
        <f aca="false">Positions!$F$5*(F50-Positions!$G$5)-Positions!$F$6*(G50-Positions!$G$6)</f>
        <v>820</v>
      </c>
      <c r="I50" s="51" t="n">
        <f aca="false">-H50</f>
        <v>-820</v>
      </c>
      <c r="J50" s="48" t="n">
        <f aca="false">SUMPRODUCT(($I$24:$I$72&gt;=I50)*$D$24:$D$72)</f>
        <v>0.928347156086204</v>
      </c>
      <c r="K50" s="52" t="n">
        <f aca="false">I50-1000000000000*(J50&lt;(1-Dashboard!$C$5))</f>
        <v>-820</v>
      </c>
    </row>
    <row r="51" customFormat="false" ht="15" hidden="false" customHeight="false" outlineLevel="0" collapsed="false">
      <c r="B51" s="47" t="n">
        <f aca="false">$C$18</f>
        <v>0</v>
      </c>
      <c r="C51" s="47" t="n">
        <f aca="false">$C$21</f>
        <v>3</v>
      </c>
      <c r="D51" s="48" t="n">
        <f aca="false">$E$18*$E$21</f>
        <v>0.00176900911404382</v>
      </c>
      <c r="E51" s="49" t="n">
        <f aca="false">$C$5*EXP($C$9*B51+$C$10*C51)</f>
        <v>8952.72980100809</v>
      </c>
      <c r="F51" s="50" t="n">
        <f aca="false">IF(E51&gt;=3000,1,0)</f>
        <v>1</v>
      </c>
      <c r="G51" s="50" t="n">
        <f aca="false">IF(E51&gt;=3500,1,0)</f>
        <v>1</v>
      </c>
      <c r="H51" s="51" t="n">
        <f aca="false">Positions!$F$5*(F51-Positions!$G$5)-Positions!$F$6*(G51-Positions!$G$6)</f>
        <v>820</v>
      </c>
      <c r="I51" s="51" t="n">
        <f aca="false">-H51</f>
        <v>-820</v>
      </c>
      <c r="J51" s="48" t="n">
        <f aca="false">SUMPRODUCT(($I$24:$I$72&gt;=I51)*$D$24:$D$72)</f>
        <v>0.928347156086204</v>
      </c>
      <c r="K51" s="52" t="n">
        <f aca="false">I51-1000000000000*(J51&lt;(1-Dashboard!$C$5))</f>
        <v>-820</v>
      </c>
    </row>
    <row r="52" customFormat="false" ht="15" hidden="false" customHeight="false" outlineLevel="0" collapsed="false">
      <c r="B52" s="47" t="n">
        <f aca="false">$C$19</f>
        <v>1</v>
      </c>
      <c r="C52" s="47" t="n">
        <f aca="false">$C$15</f>
        <v>-3</v>
      </c>
      <c r="D52" s="48" t="n">
        <f aca="false">$E$19*$E$15</f>
        <v>0.00107295826497866</v>
      </c>
      <c r="E52" s="49" t="n">
        <f aca="false">$C$5*EXP($C$9*B52+$C$10*C52)</f>
        <v>1197.80505214625</v>
      </c>
      <c r="F52" s="50" t="n">
        <f aca="false">IF(E52&gt;=3000,1,0)</f>
        <v>0</v>
      </c>
      <c r="G52" s="50" t="n">
        <f aca="false">IF(E52&gt;=3500,1,0)</f>
        <v>0</v>
      </c>
      <c r="H52" s="51" t="n">
        <f aca="false">Positions!$F$5*(F52-Positions!$G$5)-Positions!$F$6*(G52-Positions!$G$6)</f>
        <v>-2180</v>
      </c>
      <c r="I52" s="51" t="n">
        <f aca="false">-H52</f>
        <v>2180</v>
      </c>
      <c r="J52" s="48" t="n">
        <f aca="false">SUMPRODUCT(($I$24:$I$72&gt;=I52)*$D$24:$D$72)</f>
        <v>0.579859972194849</v>
      </c>
      <c r="K52" s="52" t="n">
        <f aca="false">I52-1000000000000*(J52&lt;(1-Dashboard!$C$5))</f>
        <v>2180</v>
      </c>
    </row>
    <row r="53" customFormat="false" ht="15" hidden="false" customHeight="false" outlineLevel="0" collapsed="false">
      <c r="B53" s="47" t="n">
        <f aca="false">$C$19</f>
        <v>1</v>
      </c>
      <c r="C53" s="47" t="n">
        <f aca="false">$C$16</f>
        <v>-2</v>
      </c>
      <c r="D53" s="48" t="n">
        <f aca="false">$E$19*$E$16</f>
        <v>0.0130713075831894</v>
      </c>
      <c r="E53" s="49" t="n">
        <f aca="false">$C$5*EXP($C$9*B53+$C$10*C53)</f>
        <v>1744.10234912589</v>
      </c>
      <c r="F53" s="50" t="n">
        <f aca="false">IF(E53&gt;=3000,1,0)</f>
        <v>0</v>
      </c>
      <c r="G53" s="50" t="n">
        <f aca="false">IF(E53&gt;=3500,1,0)</f>
        <v>0</v>
      </c>
      <c r="H53" s="51" t="n">
        <f aca="false">Positions!$F$5*(F53-Positions!$G$5)-Positions!$F$6*(G53-Positions!$G$6)</f>
        <v>-2180</v>
      </c>
      <c r="I53" s="51" t="n">
        <f aca="false">-H53</f>
        <v>2180</v>
      </c>
      <c r="J53" s="48" t="n">
        <f aca="false">SUMPRODUCT(($I$24:$I$72&gt;=I53)*$D$24:$D$72)</f>
        <v>0.579859972194849</v>
      </c>
      <c r="K53" s="52" t="n">
        <f aca="false">I53-1000000000000*(J53&lt;(1-Dashboard!$C$5))</f>
        <v>2180</v>
      </c>
    </row>
    <row r="54" customFormat="false" ht="15" hidden="false" customHeight="false" outlineLevel="0" collapsed="false">
      <c r="B54" s="47" t="n">
        <f aca="false">$C$19</f>
        <v>1</v>
      </c>
      <c r="C54" s="47" t="n">
        <f aca="false">$C$17</f>
        <v>-1</v>
      </c>
      <c r="D54" s="48" t="n">
        <f aca="false">$E$19*$E$17</f>
        <v>0.058581536330607</v>
      </c>
      <c r="E54" s="49" t="n">
        <f aca="false">$C$5*EXP($C$9*B54+$C$10*C54)</f>
        <v>2539.55599767751</v>
      </c>
      <c r="F54" s="50" t="n">
        <f aca="false">IF(E54&gt;=3000,1,0)</f>
        <v>0</v>
      </c>
      <c r="G54" s="50" t="n">
        <f aca="false">IF(E54&gt;=3500,1,0)</f>
        <v>0</v>
      </c>
      <c r="H54" s="51" t="n">
        <f aca="false">Positions!$F$5*(F54-Positions!$G$5)-Positions!$F$6*(G54-Positions!$G$6)</f>
        <v>-2180</v>
      </c>
      <c r="I54" s="51" t="n">
        <f aca="false">-H54</f>
        <v>2180</v>
      </c>
      <c r="J54" s="48" t="n">
        <f aca="false">SUMPRODUCT(($I$24:$I$72&gt;=I54)*$D$24:$D$72)</f>
        <v>0.579859972194849</v>
      </c>
      <c r="K54" s="52" t="n">
        <f aca="false">I54-1000000000000*(J54&lt;(1-Dashboard!$C$5))</f>
        <v>2180</v>
      </c>
    </row>
    <row r="55" customFormat="false" ht="15" hidden="false" customHeight="false" outlineLevel="0" collapsed="false">
      <c r="B55" s="47" t="n">
        <f aca="false">$C$19</f>
        <v>1</v>
      </c>
      <c r="C55" s="47" t="n">
        <f aca="false">$C$18</f>
        <v>0</v>
      </c>
      <c r="D55" s="48" t="n">
        <f aca="false">$E$19*$E$18</f>
        <v>0.0965846250185641</v>
      </c>
      <c r="E55" s="49" t="n">
        <f aca="false">$C$5*EXP($C$9*B55+$C$10*C55)</f>
        <v>3697.80171936132</v>
      </c>
      <c r="F55" s="50" t="n">
        <f aca="false">IF(E55&gt;=3000,1,0)</f>
        <v>1</v>
      </c>
      <c r="G55" s="50" t="n">
        <f aca="false">IF(E55&gt;=3500,1,0)</f>
        <v>1</v>
      </c>
      <c r="H55" s="51" t="n">
        <f aca="false">Positions!$F$5*(F55-Positions!$G$5)-Positions!$F$6*(G55-Positions!$G$6)</f>
        <v>820</v>
      </c>
      <c r="I55" s="51" t="n">
        <f aca="false">-H55</f>
        <v>-820</v>
      </c>
      <c r="J55" s="48" t="n">
        <f aca="false">SUMPRODUCT(($I$24:$I$72&gt;=I55)*$D$24:$D$72)</f>
        <v>0.928347156086204</v>
      </c>
      <c r="K55" s="52" t="n">
        <f aca="false">I55-1000000000000*(J55&lt;(1-Dashboard!$C$5))</f>
        <v>-820</v>
      </c>
    </row>
    <row r="56" customFormat="false" ht="15" hidden="false" customHeight="false" outlineLevel="0" collapsed="false">
      <c r="B56" s="47" t="n">
        <f aca="false">$C$19</f>
        <v>1</v>
      </c>
      <c r="C56" s="47" t="n">
        <f aca="false">$C$19</f>
        <v>1</v>
      </c>
      <c r="D56" s="48" t="n">
        <f aca="false">$E$19*$E$19</f>
        <v>0.058581536330607</v>
      </c>
      <c r="E56" s="49" t="n">
        <f aca="false">$C$5*EXP($C$9*B56+$C$10*C56)</f>
        <v>5384.30244035433</v>
      </c>
      <c r="F56" s="50" t="n">
        <f aca="false">IF(E56&gt;=3000,1,0)</f>
        <v>1</v>
      </c>
      <c r="G56" s="50" t="n">
        <f aca="false">IF(E56&gt;=3500,1,0)</f>
        <v>1</v>
      </c>
      <c r="H56" s="51" t="n">
        <f aca="false">Positions!$F$5*(F56-Positions!$G$5)-Positions!$F$6*(G56-Positions!$G$6)</f>
        <v>820</v>
      </c>
      <c r="I56" s="51" t="n">
        <f aca="false">-H56</f>
        <v>-820</v>
      </c>
      <c r="J56" s="48" t="n">
        <f aca="false">SUMPRODUCT(($I$24:$I$72&gt;=I56)*$D$24:$D$72)</f>
        <v>0.928347156086204</v>
      </c>
      <c r="K56" s="52" t="n">
        <f aca="false">I56-1000000000000*(J56&lt;(1-Dashboard!$C$5))</f>
        <v>-820</v>
      </c>
    </row>
    <row r="57" customFormat="false" ht="15" hidden="false" customHeight="false" outlineLevel="0" collapsed="false">
      <c r="B57" s="47" t="n">
        <f aca="false">$C$19</f>
        <v>1</v>
      </c>
      <c r="C57" s="47" t="n">
        <f aca="false">$C$20</f>
        <v>2</v>
      </c>
      <c r="D57" s="48" t="n">
        <f aca="false">$E$19*$E$20</f>
        <v>0.0130713075831894</v>
      </c>
      <c r="E57" s="49" t="n">
        <f aca="false">$C$5*EXP($C$9*B57+$C$10*C57)</f>
        <v>7839.98574542631</v>
      </c>
      <c r="F57" s="50" t="n">
        <f aca="false">IF(E57&gt;=3000,1,0)</f>
        <v>1</v>
      </c>
      <c r="G57" s="50" t="n">
        <f aca="false">IF(E57&gt;=3500,1,0)</f>
        <v>1</v>
      </c>
      <c r="H57" s="51" t="n">
        <f aca="false">Positions!$F$5*(F57-Positions!$G$5)-Positions!$F$6*(G57-Positions!$G$6)</f>
        <v>820</v>
      </c>
      <c r="I57" s="51" t="n">
        <f aca="false">-H57</f>
        <v>-820</v>
      </c>
      <c r="J57" s="48" t="n">
        <f aca="false">SUMPRODUCT(($I$24:$I$72&gt;=I57)*$D$24:$D$72)</f>
        <v>0.928347156086204</v>
      </c>
      <c r="K57" s="52" t="n">
        <f aca="false">I57-1000000000000*(J57&lt;(1-Dashboard!$C$5))</f>
        <v>-820</v>
      </c>
    </row>
    <row r="58" customFormat="false" ht="15" hidden="false" customHeight="false" outlineLevel="0" collapsed="false">
      <c r="B58" s="47" t="n">
        <f aca="false">$C$19</f>
        <v>1</v>
      </c>
      <c r="C58" s="47" t="n">
        <f aca="false">$C$21</f>
        <v>3</v>
      </c>
      <c r="D58" s="48" t="n">
        <f aca="false">$E$19*$E$21</f>
        <v>0.00107295826497866</v>
      </c>
      <c r="E58" s="49" t="n">
        <f aca="false">$C$5*EXP($C$9*B58+$C$10*C58)</f>
        <v>11415.6619486707</v>
      </c>
      <c r="F58" s="50" t="n">
        <f aca="false">IF(E58&gt;=3000,1,0)</f>
        <v>1</v>
      </c>
      <c r="G58" s="50" t="n">
        <f aca="false">IF(E58&gt;=3500,1,0)</f>
        <v>1</v>
      </c>
      <c r="H58" s="51" t="n">
        <f aca="false">Positions!$F$5*(F58-Positions!$G$5)-Positions!$F$6*(G58-Positions!$G$6)</f>
        <v>820</v>
      </c>
      <c r="I58" s="51" t="n">
        <f aca="false">-H58</f>
        <v>-820</v>
      </c>
      <c r="J58" s="48" t="n">
        <f aca="false">SUMPRODUCT(($I$24:$I$72&gt;=I58)*$D$24:$D$72)</f>
        <v>0.928347156086204</v>
      </c>
      <c r="K58" s="52" t="n">
        <f aca="false">I58-1000000000000*(J58&lt;(1-Dashboard!$C$5))</f>
        <v>-820</v>
      </c>
    </row>
    <row r="59" customFormat="false" ht="15" hidden="false" customHeight="false" outlineLevel="0" collapsed="false">
      <c r="B59" s="47" t="n">
        <f aca="false">$C$20</f>
        <v>2</v>
      </c>
      <c r="C59" s="47" t="n">
        <f aca="false">$C$15</f>
        <v>-3</v>
      </c>
      <c r="D59" s="48" t="n">
        <f aca="false">$E$20*$E$15</f>
        <v>0.00023940934949727</v>
      </c>
      <c r="E59" s="49" t="n">
        <f aca="false">$C$5*EXP($C$9*B59+$C$10*C59)</f>
        <v>1527.32606251245</v>
      </c>
      <c r="F59" s="50" t="n">
        <f aca="false">IF(E59&gt;=3000,1,0)</f>
        <v>0</v>
      </c>
      <c r="G59" s="50" t="n">
        <f aca="false">IF(E59&gt;=3500,1,0)</f>
        <v>0</v>
      </c>
      <c r="H59" s="51" t="n">
        <f aca="false">Positions!$F$5*(F59-Positions!$G$5)-Positions!$F$6*(G59-Positions!$G$6)</f>
        <v>-2180</v>
      </c>
      <c r="I59" s="51" t="n">
        <f aca="false">-H59</f>
        <v>2180</v>
      </c>
      <c r="J59" s="48" t="n">
        <f aca="false">SUMPRODUCT(($I$24:$I$72&gt;=I59)*$D$24:$D$72)</f>
        <v>0.579859972194849</v>
      </c>
      <c r="K59" s="52" t="n">
        <f aca="false">I59-1000000000000*(J59&lt;(1-Dashboard!$C$5))</f>
        <v>2180</v>
      </c>
    </row>
    <row r="60" customFormat="false" ht="15" hidden="false" customHeight="false" outlineLevel="0" collapsed="false">
      <c r="B60" s="47" t="n">
        <f aca="false">$C$20</f>
        <v>2</v>
      </c>
      <c r="C60" s="47" t="n">
        <f aca="false">$C$16</f>
        <v>-2</v>
      </c>
      <c r="D60" s="48" t="n">
        <f aca="false">$E$20*$E$16</f>
        <v>0.00291660295438644</v>
      </c>
      <c r="E60" s="49" t="n">
        <f aca="false">$C$5*EXP($C$9*B60+$C$10*C60)</f>
        <v>2223.91195356546</v>
      </c>
      <c r="F60" s="50" t="n">
        <f aca="false">IF(E60&gt;=3000,1,0)</f>
        <v>0</v>
      </c>
      <c r="G60" s="50" t="n">
        <f aca="false">IF(E60&gt;=3500,1,0)</f>
        <v>0</v>
      </c>
      <c r="H60" s="51" t="n">
        <f aca="false">Positions!$F$5*(F60-Positions!$G$5)-Positions!$F$6*(G60-Positions!$G$6)</f>
        <v>-2180</v>
      </c>
      <c r="I60" s="51" t="n">
        <f aca="false">-H60</f>
        <v>2180</v>
      </c>
      <c r="J60" s="48" t="n">
        <f aca="false">SUMPRODUCT(($I$24:$I$72&gt;=I60)*$D$24:$D$72)</f>
        <v>0.579859972194849</v>
      </c>
      <c r="K60" s="52" t="n">
        <f aca="false">I60-1000000000000*(J60&lt;(1-Dashboard!$C$5))</f>
        <v>2180</v>
      </c>
    </row>
    <row r="61" customFormat="false" ht="15" hidden="false" customHeight="false" outlineLevel="0" collapsed="false">
      <c r="B61" s="47" t="n">
        <f aca="false">$C$20</f>
        <v>2</v>
      </c>
      <c r="C61" s="47" t="n">
        <f aca="false">$C$17</f>
        <v>-1</v>
      </c>
      <c r="D61" s="48" t="n">
        <f aca="false">$E$20*$E$17</f>
        <v>0.0130713075831894</v>
      </c>
      <c r="E61" s="49" t="n">
        <f aca="false">$C$5*EXP($C$9*B61+$C$10*C61)</f>
        <v>3238.19811538836</v>
      </c>
      <c r="F61" s="50" t="n">
        <f aca="false">IF(E61&gt;=3000,1,0)</f>
        <v>1</v>
      </c>
      <c r="G61" s="50" t="n">
        <f aca="false">IF(E61&gt;=3500,1,0)</f>
        <v>0</v>
      </c>
      <c r="H61" s="51" t="n">
        <f aca="false">Positions!$F$5*(F61-Positions!$G$5)-Positions!$F$6*(G61-Positions!$G$6)</f>
        <v>5820</v>
      </c>
      <c r="I61" s="51" t="n">
        <f aca="false">-H61</f>
        <v>-5820</v>
      </c>
      <c r="J61" s="48" t="n">
        <f aca="false">SUMPRODUCT(($I$24:$I$72&gt;=I61)*$D$24:$D$72)</f>
        <v>1</v>
      </c>
      <c r="K61" s="52" t="n">
        <f aca="false">I61-1000000000000*(J61&lt;(1-Dashboard!$C$5))</f>
        <v>-5820</v>
      </c>
    </row>
    <row r="62" customFormat="false" ht="15" hidden="false" customHeight="false" outlineLevel="0" collapsed="false">
      <c r="B62" s="47" t="n">
        <f aca="false">$C$20</f>
        <v>2</v>
      </c>
      <c r="C62" s="47" t="n">
        <f aca="false">$C$18</f>
        <v>0</v>
      </c>
      <c r="D62" s="48" t="n">
        <f aca="false">$E$20*$E$18</f>
        <v>0.0215509428482683</v>
      </c>
      <c r="E62" s="49" t="n">
        <f aca="false">$C$5*EXP($C$9*B62+$C$10*C62)</f>
        <v>4715.08191576259</v>
      </c>
      <c r="F62" s="50" t="n">
        <f aca="false">IF(E62&gt;=3000,1,0)</f>
        <v>1</v>
      </c>
      <c r="G62" s="50" t="n">
        <f aca="false">IF(E62&gt;=3500,1,0)</f>
        <v>1</v>
      </c>
      <c r="H62" s="51" t="n">
        <f aca="false">Positions!$F$5*(F62-Positions!$G$5)-Positions!$F$6*(G62-Positions!$G$6)</f>
        <v>820</v>
      </c>
      <c r="I62" s="51" t="n">
        <f aca="false">-H62</f>
        <v>-820</v>
      </c>
      <c r="J62" s="48" t="n">
        <f aca="false">SUMPRODUCT(($I$24:$I$72&gt;=I62)*$D$24:$D$72)</f>
        <v>0.928347156086204</v>
      </c>
      <c r="K62" s="52" t="n">
        <f aca="false">I62-1000000000000*(J62&lt;(1-Dashboard!$C$5))</f>
        <v>-820</v>
      </c>
    </row>
    <row r="63" customFormat="false" ht="15" hidden="false" customHeight="false" outlineLevel="0" collapsed="false">
      <c r="B63" s="47" t="n">
        <f aca="false">$C$20</f>
        <v>2</v>
      </c>
      <c r="C63" s="47" t="n">
        <f aca="false">$C$19</f>
        <v>1</v>
      </c>
      <c r="D63" s="48" t="n">
        <f aca="false">$E$20*$E$19</f>
        <v>0.0130713075831894</v>
      </c>
      <c r="E63" s="49" t="n">
        <f aca="false">$C$5*EXP($C$9*B63+$C$10*C63)</f>
        <v>6865.54580051848</v>
      </c>
      <c r="F63" s="50" t="n">
        <f aca="false">IF(E63&gt;=3000,1,0)</f>
        <v>1</v>
      </c>
      <c r="G63" s="50" t="n">
        <f aca="false">IF(E63&gt;=3500,1,0)</f>
        <v>1</v>
      </c>
      <c r="H63" s="51" t="n">
        <f aca="false">Positions!$F$5*(F63-Positions!$G$5)-Positions!$F$6*(G63-Positions!$G$6)</f>
        <v>820</v>
      </c>
      <c r="I63" s="51" t="n">
        <f aca="false">-H63</f>
        <v>-820</v>
      </c>
      <c r="J63" s="48" t="n">
        <f aca="false">SUMPRODUCT(($I$24:$I$72&gt;=I63)*$D$24:$D$72)</f>
        <v>0.928347156086204</v>
      </c>
      <c r="K63" s="52" t="n">
        <f aca="false">I63-1000000000000*(J63&lt;(1-Dashboard!$C$5))</f>
        <v>-820</v>
      </c>
    </row>
    <row r="64" customFormat="false" ht="15" hidden="false" customHeight="false" outlineLevel="0" collapsed="false">
      <c r="B64" s="47" t="n">
        <f aca="false">$C$20</f>
        <v>2</v>
      </c>
      <c r="C64" s="47" t="n">
        <f aca="false">$C$20</f>
        <v>2</v>
      </c>
      <c r="D64" s="48" t="n">
        <f aca="false">$E$20*$E$20</f>
        <v>0.00291660295438644</v>
      </c>
      <c r="E64" s="49" t="n">
        <f aca="false">$C$5*EXP($C$9*B64+$C$10*C64)</f>
        <v>9996.79750662263</v>
      </c>
      <c r="F64" s="50" t="n">
        <f aca="false">IF(E64&gt;=3000,1,0)</f>
        <v>1</v>
      </c>
      <c r="G64" s="50" t="n">
        <f aca="false">IF(E64&gt;=3500,1,0)</f>
        <v>1</v>
      </c>
      <c r="H64" s="51" t="n">
        <f aca="false">Positions!$F$5*(F64-Positions!$G$5)-Positions!$F$6*(G64-Positions!$G$6)</f>
        <v>820</v>
      </c>
      <c r="I64" s="51" t="n">
        <f aca="false">-H64</f>
        <v>-820</v>
      </c>
      <c r="J64" s="48" t="n">
        <f aca="false">SUMPRODUCT(($I$24:$I$72&gt;=I64)*$D$24:$D$72)</f>
        <v>0.928347156086204</v>
      </c>
      <c r="K64" s="52" t="n">
        <f aca="false">I64-1000000000000*(J64&lt;(1-Dashboard!$C$5))</f>
        <v>-820</v>
      </c>
    </row>
    <row r="65" customFormat="false" ht="15" hidden="false" customHeight="false" outlineLevel="0" collapsed="false">
      <c r="B65" s="47" t="n">
        <f aca="false">$C$20</f>
        <v>2</v>
      </c>
      <c r="C65" s="47" t="n">
        <f aca="false">$C$21</f>
        <v>3</v>
      </c>
      <c r="D65" s="48" t="n">
        <f aca="false">$E$20*$E$21</f>
        <v>0.00023940934949727</v>
      </c>
      <c r="E65" s="49" t="n">
        <f aca="false">$C$5*EXP($C$9*B65+$C$10*C65)</f>
        <v>14556.1566832559</v>
      </c>
      <c r="F65" s="50" t="n">
        <f aca="false">IF(E65&gt;=3000,1,0)</f>
        <v>1</v>
      </c>
      <c r="G65" s="50" t="n">
        <f aca="false">IF(E65&gt;=3500,1,0)</f>
        <v>1</v>
      </c>
      <c r="H65" s="51" t="n">
        <f aca="false">Positions!$F$5*(F65-Positions!$G$5)-Positions!$F$6*(G65-Positions!$G$6)</f>
        <v>820</v>
      </c>
      <c r="I65" s="51" t="n">
        <f aca="false">-H65</f>
        <v>-820</v>
      </c>
      <c r="J65" s="48" t="n">
        <f aca="false">SUMPRODUCT(($I$24:$I$72&gt;=I65)*$D$24:$D$72)</f>
        <v>0.928347156086204</v>
      </c>
      <c r="K65" s="52" t="n">
        <f aca="false">I65-1000000000000*(J65&lt;(1-Dashboard!$C$5))</f>
        <v>-820</v>
      </c>
    </row>
    <row r="66" customFormat="false" ht="15" hidden="false" customHeight="false" outlineLevel="0" collapsed="false">
      <c r="B66" s="47" t="n">
        <f aca="false">$C$21</f>
        <v>3</v>
      </c>
      <c r="C66" s="47" t="n">
        <f aca="false">$C$15</f>
        <v>-3</v>
      </c>
      <c r="D66" s="48" t="n">
        <f aca="false">$E$21*$E$15</f>
        <v>1.96519161240319E-005</v>
      </c>
      <c r="E66" s="49" t="n">
        <f aca="false">$C$5*EXP($C$9*B66+$C$10*C66)</f>
        <v>1947.4996344772</v>
      </c>
      <c r="F66" s="50" t="n">
        <f aca="false">IF(E66&gt;=3000,1,0)</f>
        <v>0</v>
      </c>
      <c r="G66" s="50" t="n">
        <f aca="false">IF(E66&gt;=3500,1,0)</f>
        <v>0</v>
      </c>
      <c r="H66" s="51" t="n">
        <f aca="false">Positions!$F$5*(F66-Positions!$G$5)-Positions!$F$6*(G66-Positions!$G$6)</f>
        <v>-2180</v>
      </c>
      <c r="I66" s="51" t="n">
        <f aca="false">-H66</f>
        <v>2180</v>
      </c>
      <c r="J66" s="48" t="n">
        <f aca="false">SUMPRODUCT(($I$24:$I$72&gt;=I66)*$D$24:$D$72)</f>
        <v>0.579859972194849</v>
      </c>
      <c r="K66" s="52" t="n">
        <f aca="false">I66-1000000000000*(J66&lt;(1-Dashboard!$C$5))</f>
        <v>2180</v>
      </c>
    </row>
    <row r="67" customFormat="false" ht="15" hidden="false" customHeight="false" outlineLevel="0" collapsed="false">
      <c r="B67" s="47" t="n">
        <f aca="false">$C$21</f>
        <v>3</v>
      </c>
      <c r="C67" s="47" t="n">
        <f aca="false">$C$16</f>
        <v>-2</v>
      </c>
      <c r="D67" s="48" t="n">
        <f aca="false">$E$21*$E$16</f>
        <v>0.00023940934949727</v>
      </c>
      <c r="E67" s="49" t="n">
        <f aca="false">$C$5*EXP($C$9*B67+$C$10*C67)</f>
        <v>2835.71911917329</v>
      </c>
      <c r="F67" s="50" t="n">
        <f aca="false">IF(E67&gt;=3000,1,0)</f>
        <v>0</v>
      </c>
      <c r="G67" s="50" t="n">
        <f aca="false">IF(E67&gt;=3500,1,0)</f>
        <v>0</v>
      </c>
      <c r="H67" s="51" t="n">
        <f aca="false">Positions!$F$5*(F67-Positions!$G$5)-Positions!$F$6*(G67-Positions!$G$6)</f>
        <v>-2180</v>
      </c>
      <c r="I67" s="51" t="n">
        <f aca="false">-H67</f>
        <v>2180</v>
      </c>
      <c r="J67" s="48" t="n">
        <f aca="false">SUMPRODUCT(($I$24:$I$72&gt;=I67)*$D$24:$D$72)</f>
        <v>0.579859972194849</v>
      </c>
      <c r="K67" s="52" t="n">
        <f aca="false">I67-1000000000000*(J67&lt;(1-Dashboard!$C$5))</f>
        <v>2180</v>
      </c>
    </row>
    <row r="68" customFormat="false" ht="15" hidden="false" customHeight="false" outlineLevel="0" collapsed="false">
      <c r="B68" s="47" t="n">
        <f aca="false">$C$21</f>
        <v>3</v>
      </c>
      <c r="C68" s="47" t="n">
        <f aca="false">$C$17</f>
        <v>-1</v>
      </c>
      <c r="D68" s="48" t="n">
        <f aca="false">$E$21*$E$17</f>
        <v>0.00107295826497866</v>
      </c>
      <c r="E68" s="49" t="n">
        <f aca="false">$C$5*EXP($C$9*B68+$C$10*C68)</f>
        <v>4129.0395030054</v>
      </c>
      <c r="F68" s="50" t="n">
        <f aca="false">IF(E68&gt;=3000,1,0)</f>
        <v>1</v>
      </c>
      <c r="G68" s="50" t="n">
        <f aca="false">IF(E68&gt;=3500,1,0)</f>
        <v>1</v>
      </c>
      <c r="H68" s="51" t="n">
        <f aca="false">Positions!$F$5*(F68-Positions!$G$5)-Positions!$F$6*(G68-Positions!$G$6)</f>
        <v>820</v>
      </c>
      <c r="I68" s="51" t="n">
        <f aca="false">-H68</f>
        <v>-820</v>
      </c>
      <c r="J68" s="48" t="n">
        <f aca="false">SUMPRODUCT(($I$24:$I$72&gt;=I68)*$D$24:$D$72)</f>
        <v>0.928347156086204</v>
      </c>
      <c r="K68" s="52" t="n">
        <f aca="false">I68-1000000000000*(J68&lt;(1-Dashboard!$C$5))</f>
        <v>-820</v>
      </c>
    </row>
    <row r="69" customFormat="false" ht="15" hidden="false" customHeight="false" outlineLevel="0" collapsed="false">
      <c r="B69" s="47" t="n">
        <f aca="false">$C$21</f>
        <v>3</v>
      </c>
      <c r="C69" s="47" t="n">
        <f aca="false">$C$18</f>
        <v>0</v>
      </c>
      <c r="D69" s="48" t="n">
        <f aca="false">$E$21*$E$18</f>
        <v>0.00176900911404382</v>
      </c>
      <c r="E69" s="49" t="n">
        <f aca="false">$C$5*EXP($C$9*B69+$C$10*C69)</f>
        <v>6012.22000518495</v>
      </c>
      <c r="F69" s="50" t="n">
        <f aca="false">IF(E69&gt;=3000,1,0)</f>
        <v>1</v>
      </c>
      <c r="G69" s="50" t="n">
        <f aca="false">IF(E69&gt;=3500,1,0)</f>
        <v>1</v>
      </c>
      <c r="H69" s="51" t="n">
        <f aca="false">Positions!$F$5*(F69-Positions!$G$5)-Positions!$F$6*(G69-Positions!$G$6)</f>
        <v>820</v>
      </c>
      <c r="I69" s="51" t="n">
        <f aca="false">-H69</f>
        <v>-820</v>
      </c>
      <c r="J69" s="48" t="n">
        <f aca="false">SUMPRODUCT(($I$24:$I$72&gt;=I69)*$D$24:$D$72)</f>
        <v>0.928347156086204</v>
      </c>
      <c r="K69" s="52" t="n">
        <f aca="false">I69-1000000000000*(J69&lt;(1-Dashboard!$C$5))</f>
        <v>-820</v>
      </c>
    </row>
    <row r="70" customFormat="false" ht="15" hidden="false" customHeight="false" outlineLevel="0" collapsed="false">
      <c r="B70" s="47" t="n">
        <f aca="false">$C$21</f>
        <v>3</v>
      </c>
      <c r="C70" s="47" t="n">
        <f aca="false">$C$19</f>
        <v>1</v>
      </c>
      <c r="D70" s="48" t="n">
        <f aca="false">$E$21*$E$19</f>
        <v>0.00107295826497866</v>
      </c>
      <c r="E70" s="49" t="n">
        <f aca="false">$C$5*EXP($C$9*B70+$C$10*C70)</f>
        <v>8754.28519500383</v>
      </c>
      <c r="F70" s="50" t="n">
        <f aca="false">IF(E70&gt;=3000,1,0)</f>
        <v>1</v>
      </c>
      <c r="G70" s="50" t="n">
        <f aca="false">IF(E70&gt;=3500,1,0)</f>
        <v>1</v>
      </c>
      <c r="H70" s="51" t="n">
        <f aca="false">Positions!$F$5*(F70-Positions!$G$5)-Positions!$F$6*(G70-Positions!$G$6)</f>
        <v>820</v>
      </c>
      <c r="I70" s="51" t="n">
        <f aca="false">-H70</f>
        <v>-820</v>
      </c>
      <c r="J70" s="48" t="n">
        <f aca="false">SUMPRODUCT(($I$24:$I$72&gt;=I70)*$D$24:$D$72)</f>
        <v>0.928347156086204</v>
      </c>
      <c r="K70" s="52" t="n">
        <f aca="false">I70-1000000000000*(J70&lt;(1-Dashboard!$C$5))</f>
        <v>-820</v>
      </c>
    </row>
    <row r="71" customFormat="false" ht="15" hidden="false" customHeight="false" outlineLevel="0" collapsed="false">
      <c r="B71" s="47" t="n">
        <f aca="false">$C$21</f>
        <v>3</v>
      </c>
      <c r="C71" s="47" t="n">
        <f aca="false">$C$20</f>
        <v>2</v>
      </c>
      <c r="D71" s="48" t="n">
        <f aca="false">$E$21*$E$20</f>
        <v>0.00023940934949727</v>
      </c>
      <c r="E71" s="49" t="n">
        <f aca="false">$C$5*EXP($C$9*B71+$C$10*C71)</f>
        <v>12746.9568993435</v>
      </c>
      <c r="F71" s="50" t="n">
        <f aca="false">IF(E71&gt;=3000,1,0)</f>
        <v>1</v>
      </c>
      <c r="G71" s="50" t="n">
        <f aca="false">IF(E71&gt;=3500,1,0)</f>
        <v>1</v>
      </c>
      <c r="H71" s="51" t="n">
        <f aca="false">Positions!$F$5*(F71-Positions!$G$5)-Positions!$F$6*(G71-Positions!$G$6)</f>
        <v>820</v>
      </c>
      <c r="I71" s="51" t="n">
        <f aca="false">-H71</f>
        <v>-820</v>
      </c>
      <c r="J71" s="48" t="n">
        <f aca="false">SUMPRODUCT(($I$24:$I$72&gt;=I71)*$D$24:$D$72)</f>
        <v>0.928347156086204</v>
      </c>
      <c r="K71" s="52" t="n">
        <f aca="false">I71-1000000000000*(J71&lt;(1-Dashboard!$C$5))</f>
        <v>-820</v>
      </c>
    </row>
    <row r="72" customFormat="false" ht="15" hidden="false" customHeight="false" outlineLevel="0" collapsed="false">
      <c r="B72" s="47" t="n">
        <f aca="false">$C$21</f>
        <v>3</v>
      </c>
      <c r="C72" s="47" t="n">
        <f aca="false">$C$21</f>
        <v>3</v>
      </c>
      <c r="D72" s="48" t="n">
        <f aca="false">$E$21*$E$21</f>
        <v>1.96519161240319E-005</v>
      </c>
      <c r="E72" s="49" t="n">
        <f aca="false">$C$5*EXP($C$9*B72+$C$10*C72)</f>
        <v>18560.6142105643</v>
      </c>
      <c r="F72" s="50" t="n">
        <f aca="false">IF(E72&gt;=3000,1,0)</f>
        <v>1</v>
      </c>
      <c r="G72" s="50" t="n">
        <f aca="false">IF(E72&gt;=3500,1,0)</f>
        <v>1</v>
      </c>
      <c r="H72" s="51" t="n">
        <f aca="false">Positions!$F$5*(F72-Positions!$G$5)-Positions!$F$6*(G72-Positions!$G$6)</f>
        <v>820</v>
      </c>
      <c r="I72" s="51" t="n">
        <f aca="false">-H72</f>
        <v>-820</v>
      </c>
      <c r="J72" s="48" t="n">
        <f aca="false">SUMPRODUCT(($I$24:$I$72&gt;=I72)*$D$24:$D$72)</f>
        <v>0.928347156086204</v>
      </c>
      <c r="K72" s="52" t="n">
        <f aca="false">I72-1000000000000*(J72&lt;(1-Dashboard!$C$5))</f>
        <v>-820</v>
      </c>
    </row>
  </sheetData>
  <mergeCells count="1">
    <mergeCell ref="B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8" min="3" style="0" width="12"/>
    <col collapsed="false" customWidth="true" hidden="false" outlineLevel="0" max="10" min="10" style="0" width="26"/>
    <col collapsed="false" customWidth="true" hidden="false" outlineLevel="0" max="11" min="11" style="0" width="13"/>
  </cols>
  <sheetData>
    <row r="2" customFormat="false" ht="16.15" hidden="false" customHeight="false" outlineLevel="0" collapsed="false">
      <c r="B2" s="30" t="s">
        <v>262</v>
      </c>
    </row>
    <row r="3" customFormat="false" ht="15" hidden="false" customHeight="true" outlineLevel="0" collapsed="false">
      <c r="B3" s="31" t="s">
        <v>263</v>
      </c>
      <c r="C3" s="31"/>
      <c r="D3" s="31"/>
      <c r="E3" s="31"/>
      <c r="F3" s="31"/>
      <c r="G3" s="31"/>
      <c r="H3" s="31"/>
    </row>
    <row r="5" customFormat="false" ht="15" hidden="false" customHeight="false" outlineLevel="0" collapsed="false">
      <c r="B5" s="4" t="s">
        <v>264</v>
      </c>
      <c r="C5" s="45" t="n">
        <v>180</v>
      </c>
    </row>
    <row r="6" customFormat="false" ht="15" hidden="false" customHeight="false" outlineLevel="0" collapsed="false">
      <c r="B6" s="4" t="s">
        <v>206</v>
      </c>
      <c r="C6" s="46" t="n">
        <v>0.95</v>
      </c>
    </row>
    <row r="7" customFormat="false" ht="15" hidden="false" customHeight="false" outlineLevel="0" collapsed="false">
      <c r="B7" s="4" t="s">
        <v>208</v>
      </c>
      <c r="C7" s="14" t="n">
        <v>0.356</v>
      </c>
    </row>
    <row r="8" customFormat="false" ht="15" hidden="false" customHeight="false" outlineLevel="0" collapsed="false">
      <c r="B8" s="4" t="s">
        <v>265</v>
      </c>
      <c r="C8" s="11" t="n">
        <f aca="false">C6*SQRT(C7)</f>
        <v>0.566824487826699</v>
      </c>
    </row>
    <row r="10" customFormat="false" ht="15" hidden="false" customHeight="false" outlineLevel="0" collapsed="false">
      <c r="B10" s="15" t="s">
        <v>266</v>
      </c>
    </row>
    <row r="11" customFormat="false" ht="15" hidden="false" customHeight="false" outlineLevel="0" collapsed="false">
      <c r="C11" s="37" t="s">
        <v>212</v>
      </c>
      <c r="D11" s="37" t="s">
        <v>213</v>
      </c>
      <c r="E11" s="37" t="s">
        <v>214</v>
      </c>
    </row>
    <row r="12" customFormat="false" ht="15" hidden="false" customHeight="false" outlineLevel="0" collapsed="false">
      <c r="C12" s="33" t="n">
        <v>-4</v>
      </c>
      <c r="D12" s="11" t="n">
        <f aca="false">EXP(-0.5*C12^2)/SQRT(2*PI())</f>
        <v>0.000133830225764885</v>
      </c>
      <c r="E12" s="11" t="n">
        <f aca="false">D12/SUM($D$12:$D$20)</f>
        <v>0.000133830624614742</v>
      </c>
    </row>
    <row r="13" customFormat="false" ht="15" hidden="false" customHeight="false" outlineLevel="0" collapsed="false">
      <c r="C13" s="33" t="n">
        <v>-3</v>
      </c>
      <c r="D13" s="11" t="n">
        <f aca="false">EXP(-0.5*C13^2)/SQRT(2*PI())</f>
        <v>0.00443184841193801</v>
      </c>
      <c r="E13" s="11" t="n">
        <f aca="false">D13/SUM($D$12:$D$20)</f>
        <v>0.00443186162003127</v>
      </c>
    </row>
    <row r="14" customFormat="false" ht="15" hidden="false" customHeight="false" outlineLevel="0" collapsed="false">
      <c r="C14" s="33" t="n">
        <v>-2</v>
      </c>
      <c r="D14" s="11" t="n">
        <f aca="false">EXP(-0.5*C14^2)/SQRT(2*PI())</f>
        <v>0.0539909665131881</v>
      </c>
      <c r="E14" s="11" t="n">
        <f aca="false">D14/SUM($D$12:$D$20)</f>
        <v>0.0539911274207044</v>
      </c>
    </row>
    <row r="15" customFormat="false" ht="15" hidden="false" customHeight="false" outlineLevel="0" collapsed="false">
      <c r="C15" s="33" t="n">
        <v>-1</v>
      </c>
      <c r="D15" s="11" t="n">
        <f aca="false">EXP(-0.5*C15^2)/SQRT(2*PI())</f>
        <v>0.241970724519143</v>
      </c>
      <c r="E15" s="11" t="n">
        <f aca="false">D15/SUM($D$12:$D$20)</f>
        <v>0.241971445656601</v>
      </c>
    </row>
    <row r="16" customFormat="false" ht="15" hidden="false" customHeight="false" outlineLevel="0" collapsed="false">
      <c r="C16" s="33" t="n">
        <v>0</v>
      </c>
      <c r="D16" s="11" t="n">
        <f aca="false">EXP(-0.5*C16^2)/SQRT(2*PI())</f>
        <v>0.398942280401433</v>
      </c>
      <c r="E16" s="11" t="n">
        <f aca="false">D16/SUM($D$12:$D$20)</f>
        <v>0.398943469356098</v>
      </c>
    </row>
    <row r="17" customFormat="false" ht="15" hidden="false" customHeight="false" outlineLevel="0" collapsed="false">
      <c r="C17" s="33" t="n">
        <v>1</v>
      </c>
      <c r="D17" s="11" t="n">
        <f aca="false">EXP(-0.5*C17^2)/SQRT(2*PI())</f>
        <v>0.241970724519143</v>
      </c>
      <c r="E17" s="11" t="n">
        <f aca="false">D17/SUM($D$12:$D$20)</f>
        <v>0.241971445656601</v>
      </c>
    </row>
    <row r="18" customFormat="false" ht="15" hidden="false" customHeight="false" outlineLevel="0" collapsed="false">
      <c r="C18" s="33" t="n">
        <v>2</v>
      </c>
      <c r="D18" s="11" t="n">
        <f aca="false">EXP(-0.5*C18^2)/SQRT(2*PI())</f>
        <v>0.0539909665131881</v>
      </c>
      <c r="E18" s="11" t="n">
        <f aca="false">D18/SUM($D$12:$D$20)</f>
        <v>0.0539911274207044</v>
      </c>
    </row>
    <row r="19" customFormat="false" ht="15" hidden="false" customHeight="false" outlineLevel="0" collapsed="false">
      <c r="C19" s="33" t="n">
        <v>3</v>
      </c>
      <c r="D19" s="11" t="n">
        <f aca="false">EXP(-0.5*C19^2)/SQRT(2*PI())</f>
        <v>0.00443184841193801</v>
      </c>
      <c r="E19" s="11" t="n">
        <f aca="false">D19/SUM($D$12:$D$20)</f>
        <v>0.00443186162003127</v>
      </c>
    </row>
    <row r="20" customFormat="false" ht="15" hidden="false" customHeight="false" outlineLevel="0" collapsed="false">
      <c r="C20" s="33" t="n">
        <v>4</v>
      </c>
      <c r="D20" s="11" t="n">
        <f aca="false">EXP(-0.5*C20^2)/SQRT(2*PI())</f>
        <v>0.000133830225764885</v>
      </c>
      <c r="E20" s="11" t="n">
        <f aca="false">D20/SUM($D$12:$D$20)</f>
        <v>0.000133830624614742</v>
      </c>
    </row>
    <row r="22" customFormat="false" ht="15" hidden="false" customHeight="false" outlineLevel="0" collapsed="false">
      <c r="B22" s="15" t="s">
        <v>267</v>
      </c>
      <c r="J22" s="15" t="s">
        <v>268</v>
      </c>
    </row>
    <row r="23" customFormat="false" ht="15" hidden="false" customHeight="false" outlineLevel="0" collapsed="false">
      <c r="B23" s="6" t="s">
        <v>212</v>
      </c>
      <c r="C23" s="6" t="s">
        <v>214</v>
      </c>
      <c r="D23" s="6" t="s">
        <v>219</v>
      </c>
      <c r="E23" s="6" t="s">
        <v>223</v>
      </c>
      <c r="F23" s="6" t="s">
        <v>224</v>
      </c>
      <c r="G23" s="6" t="s">
        <v>225</v>
      </c>
      <c r="H23" s="6" t="s">
        <v>226</v>
      </c>
      <c r="J23" s="4" t="s">
        <v>229</v>
      </c>
      <c r="K23" s="43" t="n">
        <f aca="false">MAX($H$24:$H$32)</f>
        <v>1760</v>
      </c>
    </row>
    <row r="24" customFormat="false" ht="15" hidden="false" customHeight="false" outlineLevel="0" collapsed="false">
      <c r="B24" s="47" t="n">
        <f aca="false">$C$12</f>
        <v>-4</v>
      </c>
      <c r="C24" s="48" t="n">
        <f aca="false">$E$12</f>
        <v>0.000133830624614742</v>
      </c>
      <c r="D24" s="49" t="n">
        <f aca="false">$C$5*EXP($C$8*B24)</f>
        <v>18.6465081795812</v>
      </c>
      <c r="E24" s="51" t="n">
        <f aca="false">+Positions!$F$7*(IF(D24&gt;=200,1,0)-Positions!$G$7)-Positions!$F$8*(IF(D24&gt;=250,1,0)-Positions!$G$8)</f>
        <v>-1760</v>
      </c>
      <c r="F24" s="51" t="n">
        <f aca="false">-E24</f>
        <v>1760</v>
      </c>
      <c r="G24" s="48" t="n">
        <f aca="false">SUMPRODUCT(($F$24:$F$32&gt;=F24)*$C$24:$C$32)</f>
        <v>0.699471734678049</v>
      </c>
      <c r="H24" s="52" t="n">
        <f aca="false">F24-1000000000000*(G24&lt;(1-Dashboard!$C$5))</f>
        <v>1760</v>
      </c>
      <c r="J24" s="4" t="s">
        <v>230</v>
      </c>
      <c r="K24" s="43" t="n">
        <f aca="false">SUMPRODUCT(($F$24:$F$32&gt;=K23)*$C$24:$C$32*$F$24:$F$32)/SUMPRODUCT(($F$24:$F$32&gt;=K23)*$C$24:$C$32)</f>
        <v>1760</v>
      </c>
    </row>
    <row r="25" customFormat="false" ht="15" hidden="false" customHeight="false" outlineLevel="0" collapsed="false">
      <c r="B25" s="47" t="n">
        <f aca="false">$C$13</f>
        <v>-3</v>
      </c>
      <c r="C25" s="48" t="n">
        <f aca="false">$E$13</f>
        <v>0.00443186162003127</v>
      </c>
      <c r="D25" s="49" t="n">
        <f aca="false">$C$5*EXP($C$8*B25)</f>
        <v>32.8674690986974</v>
      </c>
      <c r="E25" s="51" t="n">
        <f aca="false">+Positions!$F$7*(IF(D25&gt;=200,1,0)-Positions!$G$7)-Positions!$F$8*(IF(D25&gt;=250,1,0)-Positions!$G$8)</f>
        <v>-1760</v>
      </c>
      <c r="F25" s="51" t="n">
        <f aca="false">-E25</f>
        <v>1760</v>
      </c>
      <c r="G25" s="48" t="n">
        <f aca="false">SUMPRODUCT(($F$24:$F$32&gt;=F25)*$C$24:$C$32)</f>
        <v>0.699471734678049</v>
      </c>
      <c r="H25" s="52" t="n">
        <f aca="false">F25-1000000000000*(G25&lt;(1-Dashboard!$C$5))</f>
        <v>1760</v>
      </c>
      <c r="J25" s="4" t="s">
        <v>231</v>
      </c>
      <c r="K25" s="43" t="n">
        <f aca="false">MAX($F$24:$F$32)</f>
        <v>1760</v>
      </c>
    </row>
    <row r="26" customFormat="false" ht="15" hidden="false" customHeight="false" outlineLevel="0" collapsed="false">
      <c r="B26" s="47" t="n">
        <f aca="false">$C$14</f>
        <v>-2</v>
      </c>
      <c r="C26" s="48" t="n">
        <f aca="false">$E$14</f>
        <v>0.0539911274207044</v>
      </c>
      <c r="D26" s="49" t="n">
        <f aca="false">$C$5*EXP($C$8*B26)</f>
        <v>57.9341995053407</v>
      </c>
      <c r="E26" s="51" t="n">
        <f aca="false">+Positions!$F$7*(IF(D26&gt;=200,1,0)-Positions!$G$7)-Positions!$F$8*(IF(D26&gt;=250,1,0)-Positions!$G$8)</f>
        <v>-1760</v>
      </c>
      <c r="F26" s="51" t="n">
        <f aca="false">-E26</f>
        <v>1760</v>
      </c>
      <c r="G26" s="48" t="n">
        <f aca="false">SUMPRODUCT(($F$24:$F$32&gt;=F26)*$C$24:$C$32)</f>
        <v>0.699471734678049</v>
      </c>
      <c r="H26" s="52" t="n">
        <f aca="false">F26-1000000000000*(G26&lt;(1-Dashboard!$C$5))</f>
        <v>1760</v>
      </c>
      <c r="J26" s="15" t="s">
        <v>232</v>
      </c>
      <c r="K26" s="16" t="n">
        <f aca="false">MAX(K24,0)</f>
        <v>1760</v>
      </c>
    </row>
    <row r="27" customFormat="false" ht="15" hidden="false" customHeight="false" outlineLevel="0" collapsed="false">
      <c r="B27" s="47" t="n">
        <f aca="false">$C$15</f>
        <v>-1</v>
      </c>
      <c r="C27" s="48" t="n">
        <f aca="false">$E$15</f>
        <v>0.241971445656601</v>
      </c>
      <c r="D27" s="49" t="n">
        <f aca="false">$C$5*EXP($C$8*B27)</f>
        <v>102.118342676335</v>
      </c>
      <c r="E27" s="51" t="n">
        <f aca="false">+Positions!$F$7*(IF(D27&gt;=200,1,0)-Positions!$G$7)-Positions!$F$8*(IF(D27&gt;=250,1,0)-Positions!$G$8)</f>
        <v>-1760</v>
      </c>
      <c r="F27" s="51" t="n">
        <f aca="false">-E27</f>
        <v>1760</v>
      </c>
      <c r="G27" s="48" t="n">
        <f aca="false">SUMPRODUCT(($F$24:$F$32&gt;=F27)*$C$24:$C$32)</f>
        <v>0.699471734678049</v>
      </c>
      <c r="H27" s="52" t="n">
        <f aca="false">F27-1000000000000*(G27&lt;(1-Dashboard!$C$5))</f>
        <v>1760</v>
      </c>
      <c r="J27" s="4" t="s">
        <v>44</v>
      </c>
      <c r="K27" s="9" t="n">
        <f aca="false">Positions!$J$7+Positions!$J$8</f>
        <v>5760</v>
      </c>
    </row>
    <row r="28" customFormat="false" ht="15" hidden="false" customHeight="false" outlineLevel="0" collapsed="false">
      <c r="B28" s="47" t="n">
        <f aca="false">$C$16</f>
        <v>0</v>
      </c>
      <c r="C28" s="48" t="n">
        <f aca="false">$E$16</f>
        <v>0.398943469356098</v>
      </c>
      <c r="D28" s="49" t="n">
        <f aca="false">$C$5*EXP($C$8*B28)</f>
        <v>180</v>
      </c>
      <c r="E28" s="51" t="n">
        <f aca="false">+Positions!$F$7*(IF(D28&gt;=200,1,0)-Positions!$G$7)-Positions!$F$8*(IF(D28&gt;=250,1,0)-Positions!$G$8)</f>
        <v>-1760</v>
      </c>
      <c r="F28" s="51" t="n">
        <f aca="false">-E28</f>
        <v>1760</v>
      </c>
      <c r="G28" s="48" t="n">
        <f aca="false">SUMPRODUCT(($F$24:$F$32&gt;=F28)*$C$24:$C$32)</f>
        <v>0.699471734678049</v>
      </c>
      <c r="H28" s="52" t="n">
        <f aca="false">F28-1000000000000*(G28&lt;(1-Dashboard!$C$5))</f>
        <v>1760</v>
      </c>
      <c r="J28" s="4" t="s">
        <v>233</v>
      </c>
      <c r="K28" s="10" t="n">
        <f aca="false">1-K26/K27</f>
        <v>0.694444444444444</v>
      </c>
    </row>
    <row r="29" customFormat="false" ht="15" hidden="false" customHeight="false" outlineLevel="0" collapsed="false">
      <c r="B29" s="47" t="n">
        <f aca="false">$C$17</f>
        <v>1</v>
      </c>
      <c r="C29" s="48" t="n">
        <f aca="false">$E$17</f>
        <v>0.241971445656601</v>
      </c>
      <c r="D29" s="49" t="n">
        <f aca="false">$C$5*EXP($C$8*B29)</f>
        <v>317.278944711159</v>
      </c>
      <c r="E29" s="51" t="n">
        <f aca="false">+Positions!$F$7*(IF(D29&gt;=200,1,0)-Positions!$G$7)-Positions!$F$8*(IF(D29&gt;=250,1,0)-Positions!$G$8)</f>
        <v>240</v>
      </c>
      <c r="F29" s="51" t="n">
        <f aca="false">-E29</f>
        <v>-240</v>
      </c>
      <c r="G29" s="48" t="n">
        <f aca="false">SUMPRODUCT(($F$24:$F$32&gt;=F29)*$C$24:$C$32)</f>
        <v>1</v>
      </c>
      <c r="H29" s="52" t="n">
        <f aca="false">F29-1000000000000*(G29&lt;(1-Dashboard!$C$5))</f>
        <v>-240</v>
      </c>
    </row>
    <row r="30" customFormat="false" ht="15" hidden="false" customHeight="false" outlineLevel="0" collapsed="false">
      <c r="B30" s="47" t="n">
        <f aca="false">$C$18</f>
        <v>2</v>
      </c>
      <c r="C30" s="48" t="n">
        <f aca="false">$E$18</f>
        <v>0.0539911274207044</v>
      </c>
      <c r="D30" s="49" t="n">
        <f aca="false">$C$5*EXP($C$8*B30)</f>
        <v>559.25515976126</v>
      </c>
      <c r="E30" s="51" t="n">
        <f aca="false">+Positions!$F$7*(IF(D30&gt;=200,1,0)-Positions!$G$7)-Positions!$F$8*(IF(D30&gt;=250,1,0)-Positions!$G$8)</f>
        <v>240</v>
      </c>
      <c r="F30" s="51" t="n">
        <f aca="false">-E30</f>
        <v>-240</v>
      </c>
      <c r="G30" s="48" t="n">
        <f aca="false">SUMPRODUCT(($F$24:$F$32&gt;=F30)*$C$24:$C$32)</f>
        <v>1</v>
      </c>
      <c r="H30" s="52" t="n">
        <f aca="false">F30-1000000000000*(G30&lt;(1-Dashboard!$C$5))</f>
        <v>-240</v>
      </c>
    </row>
    <row r="31" customFormat="false" ht="15" hidden="false" customHeight="false" outlineLevel="0" collapsed="false">
      <c r="B31" s="47" t="n">
        <f aca="false">$C$19</f>
        <v>3</v>
      </c>
      <c r="C31" s="48" t="n">
        <f aca="false">$E$19</f>
        <v>0.00443186162003127</v>
      </c>
      <c r="D31" s="49" t="n">
        <f aca="false">$C$5*EXP($C$8*B31)</f>
        <v>985.777149518462</v>
      </c>
      <c r="E31" s="51" t="n">
        <f aca="false">+Positions!$F$7*(IF(D31&gt;=200,1,0)-Positions!$G$7)-Positions!$F$8*(IF(D31&gt;=250,1,0)-Positions!$G$8)</f>
        <v>240</v>
      </c>
      <c r="F31" s="51" t="n">
        <f aca="false">-E31</f>
        <v>-240</v>
      </c>
      <c r="G31" s="48" t="n">
        <f aca="false">SUMPRODUCT(($F$24:$F$32&gt;=F31)*$C$24:$C$32)</f>
        <v>1</v>
      </c>
      <c r="H31" s="52" t="n">
        <f aca="false">F31-1000000000000*(G31&lt;(1-Dashboard!$C$5))</f>
        <v>-240</v>
      </c>
    </row>
    <row r="32" customFormat="false" ht="15" hidden="false" customHeight="false" outlineLevel="0" collapsed="false">
      <c r="B32" s="47" t="n">
        <f aca="false">$C$20</f>
        <v>4</v>
      </c>
      <c r="C32" s="48" t="n">
        <f aca="false">$E$20</f>
        <v>0.000133830624614742</v>
      </c>
      <c r="D32" s="49" t="n">
        <f aca="false">$C$5*EXP($C$8*B32)</f>
        <v>1737.59074288662</v>
      </c>
      <c r="E32" s="51" t="n">
        <f aca="false">+Positions!$F$7*(IF(D32&gt;=200,1,0)-Positions!$G$7)-Positions!$F$8*(IF(D32&gt;=250,1,0)-Positions!$G$8)</f>
        <v>240</v>
      </c>
      <c r="F32" s="51" t="n">
        <f aca="false">-E32</f>
        <v>-240</v>
      </c>
      <c r="G32" s="48" t="n">
        <f aca="false">SUMPRODUCT(($F$24:$F$32&gt;=F32)*$C$24:$C$32)</f>
        <v>1</v>
      </c>
      <c r="H32" s="52" t="n">
        <f aca="false">F32-1000000000000*(G32&lt;(1-Dashboard!$C$5))</f>
        <v>-240</v>
      </c>
    </row>
  </sheetData>
  <mergeCells count="1"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8" min="3" style="0" width="12"/>
    <col collapsed="false" customWidth="true" hidden="false" outlineLevel="0" max="10" min="10" style="0" width="26"/>
    <col collapsed="false" customWidth="true" hidden="false" outlineLevel="0" max="11" min="11" style="0" width="13"/>
  </cols>
  <sheetData>
    <row r="2" customFormat="false" ht="16.15" hidden="false" customHeight="false" outlineLevel="0" collapsed="false">
      <c r="B2" s="30" t="s">
        <v>269</v>
      </c>
    </row>
    <row r="3" customFormat="false" ht="22.35" hidden="false" customHeight="true" outlineLevel="0" collapsed="false">
      <c r="B3" s="31" t="s">
        <v>270</v>
      </c>
      <c r="C3" s="31"/>
      <c r="D3" s="31"/>
      <c r="E3" s="31"/>
      <c r="F3" s="31"/>
      <c r="G3" s="31"/>
      <c r="H3" s="31"/>
    </row>
    <row r="5" customFormat="false" ht="15" hidden="false" customHeight="false" outlineLevel="0" collapsed="false">
      <c r="B5" s="4" t="s">
        <v>264</v>
      </c>
      <c r="C5" s="45" t="n">
        <v>5800</v>
      </c>
    </row>
    <row r="6" customFormat="false" ht="15" hidden="false" customHeight="false" outlineLevel="0" collapsed="false">
      <c r="B6" s="4" t="s">
        <v>206</v>
      </c>
      <c r="C6" s="46" t="n">
        <v>0.16</v>
      </c>
    </row>
    <row r="7" customFormat="false" ht="15" hidden="false" customHeight="false" outlineLevel="0" collapsed="false">
      <c r="B7" s="4" t="s">
        <v>208</v>
      </c>
      <c r="C7" s="14" t="n">
        <v>0.356</v>
      </c>
    </row>
    <row r="8" customFormat="false" ht="15" hidden="false" customHeight="false" outlineLevel="0" collapsed="false">
      <c r="B8" s="4" t="s">
        <v>265</v>
      </c>
      <c r="C8" s="11" t="n">
        <f aca="false">C6*SQRT(C7)</f>
        <v>0.0954651768971283</v>
      </c>
    </row>
    <row r="10" customFormat="false" ht="15" hidden="false" customHeight="false" outlineLevel="0" collapsed="false">
      <c r="B10" s="15" t="s">
        <v>266</v>
      </c>
    </row>
    <row r="11" customFormat="false" ht="15" hidden="false" customHeight="false" outlineLevel="0" collapsed="false">
      <c r="C11" s="37" t="s">
        <v>212</v>
      </c>
      <c r="D11" s="37" t="s">
        <v>213</v>
      </c>
      <c r="E11" s="37" t="s">
        <v>214</v>
      </c>
    </row>
    <row r="12" customFormat="false" ht="15" hidden="false" customHeight="false" outlineLevel="0" collapsed="false">
      <c r="C12" s="33" t="n">
        <v>-4</v>
      </c>
      <c r="D12" s="11" t="n">
        <f aca="false">EXP(-0.5*C12^2)/SQRT(2*PI())</f>
        <v>0.000133830225764885</v>
      </c>
      <c r="E12" s="11" t="n">
        <f aca="false">D12/SUM($D$12:$D$20)</f>
        <v>0.000133830624614742</v>
      </c>
    </row>
    <row r="13" customFormat="false" ht="15" hidden="false" customHeight="false" outlineLevel="0" collapsed="false">
      <c r="C13" s="33" t="n">
        <v>-3</v>
      </c>
      <c r="D13" s="11" t="n">
        <f aca="false">EXP(-0.5*C13^2)/SQRT(2*PI())</f>
        <v>0.00443184841193801</v>
      </c>
      <c r="E13" s="11" t="n">
        <f aca="false">D13/SUM($D$12:$D$20)</f>
        <v>0.00443186162003127</v>
      </c>
    </row>
    <row r="14" customFormat="false" ht="15" hidden="false" customHeight="false" outlineLevel="0" collapsed="false">
      <c r="C14" s="33" t="n">
        <v>-2</v>
      </c>
      <c r="D14" s="11" t="n">
        <f aca="false">EXP(-0.5*C14^2)/SQRT(2*PI())</f>
        <v>0.0539909665131881</v>
      </c>
      <c r="E14" s="11" t="n">
        <f aca="false">D14/SUM($D$12:$D$20)</f>
        <v>0.0539911274207044</v>
      </c>
    </row>
    <row r="15" customFormat="false" ht="15" hidden="false" customHeight="false" outlineLevel="0" collapsed="false">
      <c r="C15" s="33" t="n">
        <v>-1</v>
      </c>
      <c r="D15" s="11" t="n">
        <f aca="false">EXP(-0.5*C15^2)/SQRT(2*PI())</f>
        <v>0.241970724519143</v>
      </c>
      <c r="E15" s="11" t="n">
        <f aca="false">D15/SUM($D$12:$D$20)</f>
        <v>0.241971445656601</v>
      </c>
    </row>
    <row r="16" customFormat="false" ht="15" hidden="false" customHeight="false" outlineLevel="0" collapsed="false">
      <c r="C16" s="33" t="n">
        <v>0</v>
      </c>
      <c r="D16" s="11" t="n">
        <f aca="false">EXP(-0.5*C16^2)/SQRT(2*PI())</f>
        <v>0.398942280401433</v>
      </c>
      <c r="E16" s="11" t="n">
        <f aca="false">D16/SUM($D$12:$D$20)</f>
        <v>0.398943469356098</v>
      </c>
    </row>
    <row r="17" customFormat="false" ht="15" hidden="false" customHeight="false" outlineLevel="0" collapsed="false">
      <c r="C17" s="33" t="n">
        <v>1</v>
      </c>
      <c r="D17" s="11" t="n">
        <f aca="false">EXP(-0.5*C17^2)/SQRT(2*PI())</f>
        <v>0.241970724519143</v>
      </c>
      <c r="E17" s="11" t="n">
        <f aca="false">D17/SUM($D$12:$D$20)</f>
        <v>0.241971445656601</v>
      </c>
    </row>
    <row r="18" customFormat="false" ht="15" hidden="false" customHeight="false" outlineLevel="0" collapsed="false">
      <c r="C18" s="33" t="n">
        <v>2</v>
      </c>
      <c r="D18" s="11" t="n">
        <f aca="false">EXP(-0.5*C18^2)/SQRT(2*PI())</f>
        <v>0.0539909665131881</v>
      </c>
      <c r="E18" s="11" t="n">
        <f aca="false">D18/SUM($D$12:$D$20)</f>
        <v>0.0539911274207044</v>
      </c>
    </row>
    <row r="19" customFormat="false" ht="15" hidden="false" customHeight="false" outlineLevel="0" collapsed="false">
      <c r="C19" s="33" t="n">
        <v>3</v>
      </c>
      <c r="D19" s="11" t="n">
        <f aca="false">EXP(-0.5*C19^2)/SQRT(2*PI())</f>
        <v>0.00443184841193801</v>
      </c>
      <c r="E19" s="11" t="n">
        <f aca="false">D19/SUM($D$12:$D$20)</f>
        <v>0.00443186162003127</v>
      </c>
    </row>
    <row r="20" customFormat="false" ht="15" hidden="false" customHeight="false" outlineLevel="0" collapsed="false">
      <c r="C20" s="33" t="n">
        <v>4</v>
      </c>
      <c r="D20" s="11" t="n">
        <f aca="false">EXP(-0.5*C20^2)/SQRT(2*PI())</f>
        <v>0.000133830225764885</v>
      </c>
      <c r="E20" s="11" t="n">
        <f aca="false">D20/SUM($D$12:$D$20)</f>
        <v>0.000133830624614742</v>
      </c>
    </row>
    <row r="22" customFormat="false" ht="15" hidden="false" customHeight="false" outlineLevel="0" collapsed="false">
      <c r="B22" s="15" t="s">
        <v>267</v>
      </c>
      <c r="J22" s="15" t="s">
        <v>271</v>
      </c>
    </row>
    <row r="23" customFormat="false" ht="15" hidden="false" customHeight="false" outlineLevel="0" collapsed="false">
      <c r="B23" s="6" t="s">
        <v>212</v>
      </c>
      <c r="C23" s="6" t="s">
        <v>214</v>
      </c>
      <c r="D23" s="6" t="s">
        <v>219</v>
      </c>
      <c r="E23" s="6" t="s">
        <v>223</v>
      </c>
      <c r="F23" s="6" t="s">
        <v>224</v>
      </c>
      <c r="G23" s="6" t="s">
        <v>225</v>
      </c>
      <c r="H23" s="6" t="s">
        <v>226</v>
      </c>
      <c r="J23" s="4" t="s">
        <v>229</v>
      </c>
      <c r="K23" s="43" t="n">
        <f aca="false">MAX($H$24:$H$32)</f>
        <v>4200</v>
      </c>
    </row>
    <row r="24" customFormat="false" ht="15" hidden="false" customHeight="false" outlineLevel="0" collapsed="false">
      <c r="B24" s="47" t="n">
        <f aca="false">$C$12</f>
        <v>-4</v>
      </c>
      <c r="C24" s="48" t="n">
        <f aca="false">$E$12</f>
        <v>0.000133830624614742</v>
      </c>
      <c r="D24" s="49" t="n">
        <f aca="false">$C$5*EXP($C$8*B24)</f>
        <v>3959.0227320093</v>
      </c>
      <c r="E24" s="51" t="n">
        <f aca="false">+Positions!$F$9*(IF(D24&gt;=6000,1,0)-Positions!$G$9)-Positions!$F$10*(IF(D24&gt;=6300,1,0)-Positions!$G$10)</f>
        <v>-4200</v>
      </c>
      <c r="F24" s="51" t="n">
        <f aca="false">-E24</f>
        <v>4200</v>
      </c>
      <c r="G24" s="48" t="n">
        <f aca="false">SUMPRODUCT(($F$24:$F$32&gt;=F24)*$C$24:$C$32)</f>
        <v>0.699471734678049</v>
      </c>
      <c r="H24" s="52" t="n">
        <f aca="false">F24-1000000000000*(G24&lt;(1-Dashboard!$C$5))</f>
        <v>4200</v>
      </c>
      <c r="J24" s="4" t="s">
        <v>230</v>
      </c>
      <c r="K24" s="43" t="n">
        <f aca="false">SUMPRODUCT(($F$24:$F$32&gt;=K23)*$C$24:$C$32*$F$24:$F$32)/SUMPRODUCT(($F$24:$F$32&gt;=K23)*$C$24:$C$32)</f>
        <v>4200</v>
      </c>
    </row>
    <row r="25" customFormat="false" ht="15" hidden="false" customHeight="false" outlineLevel="0" collapsed="false">
      <c r="B25" s="47" t="n">
        <f aca="false">$C$13</f>
        <v>-3</v>
      </c>
      <c r="C25" s="48" t="n">
        <f aca="false">$E$13</f>
        <v>0.00443186162003127</v>
      </c>
      <c r="D25" s="49" t="n">
        <f aca="false">$C$5*EXP($C$8*B25)</f>
        <v>4355.60005823969</v>
      </c>
      <c r="E25" s="51" t="n">
        <f aca="false">+Positions!$F$9*(IF(D25&gt;=6000,1,0)-Positions!$G$9)-Positions!$F$10*(IF(D25&gt;=6300,1,0)-Positions!$G$10)</f>
        <v>-4200</v>
      </c>
      <c r="F25" s="51" t="n">
        <f aca="false">-E25</f>
        <v>4200</v>
      </c>
      <c r="G25" s="48" t="n">
        <f aca="false">SUMPRODUCT(($F$24:$F$32&gt;=F25)*$C$24:$C$32)</f>
        <v>0.699471734678049</v>
      </c>
      <c r="H25" s="52" t="n">
        <f aca="false">F25-1000000000000*(G25&lt;(1-Dashboard!$C$5))</f>
        <v>4200</v>
      </c>
      <c r="J25" s="4" t="s">
        <v>231</v>
      </c>
      <c r="K25" s="43" t="n">
        <f aca="false">MAX($F$24:$F$32)</f>
        <v>4200</v>
      </c>
    </row>
    <row r="26" customFormat="false" ht="15" hidden="false" customHeight="false" outlineLevel="0" collapsed="false">
      <c r="B26" s="47" t="n">
        <f aca="false">$C$14</f>
        <v>-2</v>
      </c>
      <c r="C26" s="48" t="n">
        <f aca="false">$E$14</f>
        <v>0.0539911274207044</v>
      </c>
      <c r="D26" s="49" t="n">
        <f aca="false">$C$5*EXP($C$8*B26)</f>
        <v>4791.90273749937</v>
      </c>
      <c r="E26" s="51" t="n">
        <f aca="false">+Positions!$F$9*(IF(D26&gt;=6000,1,0)-Positions!$G$9)-Positions!$F$10*(IF(D26&gt;=6300,1,0)-Positions!$G$10)</f>
        <v>-4200</v>
      </c>
      <c r="F26" s="51" t="n">
        <f aca="false">-E26</f>
        <v>4200</v>
      </c>
      <c r="G26" s="48" t="n">
        <f aca="false">SUMPRODUCT(($F$24:$F$32&gt;=F26)*$C$24:$C$32)</f>
        <v>0.699471734678049</v>
      </c>
      <c r="H26" s="52" t="n">
        <f aca="false">F26-1000000000000*(G26&lt;(1-Dashboard!$C$5))</f>
        <v>4200</v>
      </c>
      <c r="J26" s="15" t="s">
        <v>232</v>
      </c>
      <c r="K26" s="16" t="n">
        <f aca="false">MAX(K24,0)</f>
        <v>4200</v>
      </c>
    </row>
    <row r="27" customFormat="false" ht="15" hidden="false" customHeight="false" outlineLevel="0" collapsed="false">
      <c r="B27" s="47" t="n">
        <f aca="false">$C$15</f>
        <v>-1</v>
      </c>
      <c r="C27" s="48" t="n">
        <f aca="false">$E$15</f>
        <v>0.241971445656601</v>
      </c>
      <c r="D27" s="49" t="n">
        <f aca="false">$C$5*EXP($C$8*B27)</f>
        <v>5271.91007866184</v>
      </c>
      <c r="E27" s="51" t="n">
        <f aca="false">+Positions!$F$9*(IF(D27&gt;=6000,1,0)-Positions!$G$9)-Positions!$F$10*(IF(D27&gt;=6300,1,0)-Positions!$G$10)</f>
        <v>-4200</v>
      </c>
      <c r="F27" s="51" t="n">
        <f aca="false">-E27</f>
        <v>4200</v>
      </c>
      <c r="G27" s="48" t="n">
        <f aca="false">SUMPRODUCT(($F$24:$F$32&gt;=F27)*$C$24:$C$32)</f>
        <v>0.699471734678049</v>
      </c>
      <c r="H27" s="52" t="n">
        <f aca="false">F27-1000000000000*(G27&lt;(1-Dashboard!$C$5))</f>
        <v>4200</v>
      </c>
      <c r="J27" s="4" t="s">
        <v>44</v>
      </c>
      <c r="K27" s="9" t="n">
        <f aca="false">Positions!$J$9+Positions!$J$10</f>
        <v>12200</v>
      </c>
    </row>
    <row r="28" customFormat="false" ht="15" hidden="false" customHeight="false" outlineLevel="0" collapsed="false">
      <c r="B28" s="47" t="n">
        <f aca="false">$C$16</f>
        <v>0</v>
      </c>
      <c r="C28" s="48" t="n">
        <f aca="false">$E$16</f>
        <v>0.398943469356098</v>
      </c>
      <c r="D28" s="49" t="n">
        <f aca="false">$C$5*EXP($C$8*B28)</f>
        <v>5800</v>
      </c>
      <c r="E28" s="51" t="n">
        <f aca="false">+Positions!$F$9*(IF(D28&gt;=6000,1,0)-Positions!$G$9)-Positions!$F$10*(IF(D28&gt;=6300,1,0)-Positions!$G$10)</f>
        <v>-4200</v>
      </c>
      <c r="F28" s="51" t="n">
        <f aca="false">-E28</f>
        <v>4200</v>
      </c>
      <c r="G28" s="48" t="n">
        <f aca="false">SUMPRODUCT(($F$24:$F$32&gt;=F28)*$C$24:$C$32)</f>
        <v>0.699471734678049</v>
      </c>
      <c r="H28" s="52" t="n">
        <f aca="false">F28-1000000000000*(G28&lt;(1-Dashboard!$C$5))</f>
        <v>4200</v>
      </c>
      <c r="J28" s="4" t="s">
        <v>233</v>
      </c>
      <c r="K28" s="10" t="n">
        <f aca="false">1-K26/K27</f>
        <v>0.655737704918033</v>
      </c>
    </row>
    <row r="29" customFormat="false" ht="15" hidden="false" customHeight="false" outlineLevel="0" collapsed="false">
      <c r="B29" s="47" t="n">
        <f aca="false">$C$17</f>
        <v>1</v>
      </c>
      <c r="C29" s="48" t="n">
        <f aca="false">$E$17</f>
        <v>0.241971445656601</v>
      </c>
      <c r="D29" s="49" t="n">
        <f aca="false">$C$5*EXP($C$8*B29)</f>
        <v>6380.98895809292</v>
      </c>
      <c r="E29" s="51" t="n">
        <f aca="false">+Positions!$F$9*(IF(D29&gt;=6000,1,0)-Positions!$G$9)-Positions!$F$10*(IF(D29&gt;=6300,1,0)-Positions!$G$10)</f>
        <v>-200.000000000001</v>
      </c>
      <c r="F29" s="51" t="n">
        <f aca="false">-E29</f>
        <v>200.000000000001</v>
      </c>
      <c r="G29" s="48" t="n">
        <f aca="false">SUMPRODUCT(($F$24:$F$32&gt;=F29)*$C$24:$C$32)</f>
        <v>1</v>
      </c>
      <c r="H29" s="52" t="n">
        <f aca="false">F29-1000000000000*(G29&lt;(1-Dashboard!$C$5))</f>
        <v>200.000000000001</v>
      </c>
    </row>
    <row r="30" customFormat="false" ht="15" hidden="false" customHeight="false" outlineLevel="0" collapsed="false">
      <c r="B30" s="47" t="n">
        <f aca="false">$C$18</f>
        <v>2</v>
      </c>
      <c r="C30" s="48" t="n">
        <f aca="false">$E$18</f>
        <v>0.0539911274207044</v>
      </c>
      <c r="D30" s="49" t="n">
        <f aca="false">$C$5*EXP($C$8*B30)</f>
        <v>7020.17587643169</v>
      </c>
      <c r="E30" s="51" t="n">
        <f aca="false">+Positions!$F$9*(IF(D30&gt;=6000,1,0)-Positions!$G$9)-Positions!$F$10*(IF(D30&gt;=6300,1,0)-Positions!$G$10)</f>
        <v>-200.000000000001</v>
      </c>
      <c r="F30" s="51" t="n">
        <f aca="false">-E30</f>
        <v>200.000000000001</v>
      </c>
      <c r="G30" s="48" t="n">
        <f aca="false">SUMPRODUCT(($F$24:$F$32&gt;=F30)*$C$24:$C$32)</f>
        <v>1</v>
      </c>
      <c r="H30" s="52" t="n">
        <f aca="false">F30-1000000000000*(G30&lt;(1-Dashboard!$C$5))</f>
        <v>200.000000000001</v>
      </c>
    </row>
    <row r="31" customFormat="false" ht="15" hidden="false" customHeight="false" outlineLevel="0" collapsed="false">
      <c r="B31" s="47" t="n">
        <f aca="false">$C$19</f>
        <v>3</v>
      </c>
      <c r="C31" s="48" t="n">
        <f aca="false">$E$19</f>
        <v>0.00443186162003127</v>
      </c>
      <c r="D31" s="49" t="n">
        <f aca="false">$C$5*EXP($C$8*B31)</f>
        <v>7723.39047437601</v>
      </c>
      <c r="E31" s="51" t="n">
        <f aca="false">+Positions!$F$9*(IF(D31&gt;=6000,1,0)-Positions!$G$9)-Positions!$F$10*(IF(D31&gt;=6300,1,0)-Positions!$G$10)</f>
        <v>-200.000000000001</v>
      </c>
      <c r="F31" s="51" t="n">
        <f aca="false">-E31</f>
        <v>200.000000000001</v>
      </c>
      <c r="G31" s="48" t="n">
        <f aca="false">SUMPRODUCT(($F$24:$F$32&gt;=F31)*$C$24:$C$32)</f>
        <v>1</v>
      </c>
      <c r="H31" s="52" t="n">
        <f aca="false">F31-1000000000000*(G31&lt;(1-Dashboard!$C$5))</f>
        <v>200.000000000001</v>
      </c>
    </row>
    <row r="32" customFormat="false" ht="15" hidden="false" customHeight="false" outlineLevel="0" collapsed="false">
      <c r="B32" s="47" t="n">
        <f aca="false">$C$20</f>
        <v>4</v>
      </c>
      <c r="C32" s="48" t="n">
        <f aca="false">$E$20</f>
        <v>0.000133830624614742</v>
      </c>
      <c r="D32" s="49" t="n">
        <f aca="false">$C$5*EXP($C$8*B32)</f>
        <v>8497.04643724714</v>
      </c>
      <c r="E32" s="51" t="n">
        <f aca="false">+Positions!$F$9*(IF(D32&gt;=6000,1,0)-Positions!$G$9)-Positions!$F$10*(IF(D32&gt;=6300,1,0)-Positions!$G$10)</f>
        <v>-200.000000000001</v>
      </c>
      <c r="F32" s="51" t="n">
        <f aca="false">-E32</f>
        <v>200.000000000001</v>
      </c>
      <c r="G32" s="48" t="n">
        <f aca="false">SUMPRODUCT(($F$24:$F$32&gt;=F32)*$C$24:$C$32)</f>
        <v>1</v>
      </c>
      <c r="H32" s="52" t="n">
        <f aca="false">F32-1000000000000*(G32&lt;(1-Dashboard!$C$5))</f>
        <v>200.000000000001</v>
      </c>
    </row>
  </sheetData>
  <mergeCells count="1"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2026-05-24T11:06:38Z</dcterms:created>
  <dc:creator>openpyxl</dc:creator>
  <dc:description/>
  <dc:language>en-US</dc:language>
  <cp:lastModifiedBy/>
  <dcterms:modified xsi:type="dcterms:W3CDTF">2026-05-24T11:06:39Z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